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D NIAH\BOK 2024\RAB SESUAI PAGU-FIX\"/>
    </mc:Choice>
  </mc:AlternateContent>
  <bookViews>
    <workbookView xWindow="0" yWindow="0" windowWidth="28800" windowHeight="12090"/>
  </bookViews>
  <sheets>
    <sheet name="POA TAHUNAN 2024" sheetId="5" r:id="rId1"/>
  </sheets>
  <definedNames>
    <definedName name="_xlnm.Print_Area" localSheetId="0">'POA TAHUNAN 2024'!$A$1:$AC$226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48" i="5" l="1"/>
  <c r="P47" i="5"/>
  <c r="P45" i="5"/>
  <c r="P44" i="5"/>
  <c r="P42" i="5"/>
  <c r="P40" i="5"/>
  <c r="P39" i="5"/>
  <c r="P38" i="5"/>
  <c r="P71" i="5" l="1"/>
  <c r="P72" i="5" s="1"/>
  <c r="P66" i="5"/>
  <c r="P65" i="5"/>
  <c r="P67" i="5" s="1"/>
  <c r="P64" i="5"/>
  <c r="P34" i="5"/>
  <c r="AP24" i="5"/>
  <c r="P24" i="5"/>
  <c r="P6" i="5" l="1"/>
  <c r="P7" i="5"/>
  <c r="P8" i="5"/>
  <c r="P9" i="5"/>
  <c r="P11" i="5"/>
  <c r="AD11" i="5" s="1"/>
  <c r="P12" i="5"/>
  <c r="P13" i="5"/>
  <c r="AD13" i="5" s="1"/>
  <c r="P18" i="5"/>
  <c r="P19" i="5"/>
  <c r="P20" i="5"/>
  <c r="P22" i="5"/>
  <c r="P25" i="5" s="1"/>
  <c r="P23" i="5"/>
  <c r="P27" i="5"/>
  <c r="P30" i="5" s="1"/>
  <c r="P28" i="5"/>
  <c r="P29" i="5"/>
  <c r="P31" i="5"/>
  <c r="P35" i="5" s="1"/>
  <c r="P32" i="5"/>
  <c r="P33" i="5"/>
  <c r="P37" i="5"/>
  <c r="P41" i="5"/>
  <c r="P43" i="5"/>
  <c r="P46" i="5"/>
  <c r="P49" i="5"/>
  <c r="P50" i="5"/>
  <c r="P51" i="5"/>
  <c r="P53" i="5"/>
  <c r="P54" i="5" s="1"/>
  <c r="P55" i="5"/>
  <c r="P56" i="5" s="1"/>
  <c r="P58" i="5"/>
  <c r="P59" i="5" s="1"/>
  <c r="P60" i="5"/>
  <c r="P61" i="5"/>
  <c r="P62" i="5"/>
  <c r="P69" i="5"/>
  <c r="P70" i="5" s="1"/>
  <c r="P73" i="5"/>
  <c r="P74" i="5"/>
  <c r="P75" i="5"/>
  <c r="P78" i="5"/>
  <c r="P79" i="5"/>
  <c r="P80" i="5"/>
  <c r="P82" i="5"/>
  <c r="P83" i="5"/>
  <c r="P84" i="5"/>
  <c r="P86" i="5"/>
  <c r="P87" i="5"/>
  <c r="P88" i="5"/>
  <c r="P90" i="5"/>
  <c r="P91" i="5"/>
  <c r="P92" i="5"/>
  <c r="P94" i="5"/>
  <c r="P95" i="5"/>
  <c r="P96" i="5"/>
  <c r="P101" i="5"/>
  <c r="P102" i="5" s="1"/>
  <c r="P103" i="5"/>
  <c r="P104" i="5" s="1"/>
  <c r="P106" i="5"/>
  <c r="P107" i="5"/>
  <c r="P108" i="5"/>
  <c r="P109" i="5"/>
  <c r="P111" i="5"/>
  <c r="P112" i="5" s="1"/>
  <c r="P114" i="5"/>
  <c r="P115" i="5"/>
  <c r="P116" i="5"/>
  <c r="P117" i="5"/>
  <c r="P118" i="5"/>
  <c r="P119" i="5"/>
  <c r="P120" i="5"/>
  <c r="P121" i="5"/>
  <c r="P122" i="5"/>
  <c r="P123" i="5"/>
  <c r="P124" i="5"/>
  <c r="P125" i="5"/>
  <c r="P127" i="5"/>
  <c r="P128" i="5" s="1"/>
  <c r="P129" i="5"/>
  <c r="P130" i="5"/>
  <c r="P131" i="5"/>
  <c r="P133" i="5"/>
  <c r="P134" i="5"/>
  <c r="P135" i="5" s="1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4" i="5"/>
  <c r="P155" i="5" s="1"/>
  <c r="P157" i="5"/>
  <c r="P158" i="5"/>
  <c r="P160" i="5"/>
  <c r="P161" i="5"/>
  <c r="P164" i="5"/>
  <c r="P165" i="5" s="1"/>
  <c r="P166" i="5"/>
  <c r="P167" i="5"/>
  <c r="P170" i="5"/>
  <c r="P171" i="5" s="1"/>
  <c r="P172" i="5"/>
  <c r="P173" i="5"/>
  <c r="P174" i="5"/>
  <c r="P175" i="5"/>
  <c r="P176" i="5"/>
  <c r="P177" i="5"/>
  <c r="P179" i="5"/>
  <c r="P180" i="5"/>
  <c r="P181" i="5"/>
  <c r="P183" i="5"/>
  <c r="P184" i="5" s="1"/>
  <c r="P185" i="5"/>
  <c r="P186" i="5" s="1"/>
  <c r="P195" i="5"/>
  <c r="P196" i="5"/>
  <c r="P197" i="5"/>
  <c r="P198" i="5"/>
  <c r="P199" i="5"/>
  <c r="P200" i="5"/>
  <c r="P201" i="5"/>
  <c r="P202" i="5"/>
  <c r="P206" i="5"/>
  <c r="P207" i="5"/>
  <c r="P208" i="5"/>
  <c r="P209" i="5"/>
  <c r="P210" i="5"/>
  <c r="P211" i="5"/>
  <c r="P212" i="5"/>
  <c r="P213" i="5"/>
  <c r="P214" i="5"/>
  <c r="P215" i="5"/>
  <c r="P153" i="5" l="1"/>
  <c r="P156" i="5" s="1"/>
  <c r="P159" i="5"/>
  <c r="P52" i="5"/>
  <c r="P57" i="5" s="1"/>
  <c r="P63" i="5"/>
  <c r="P68" i="5" s="1"/>
  <c r="P182" i="5"/>
  <c r="P187" i="5" s="1"/>
  <c r="P132" i="5"/>
  <c r="P126" i="5"/>
  <c r="P136" i="5" s="1"/>
  <c r="P93" i="5"/>
  <c r="P85" i="5"/>
  <c r="P76" i="5"/>
  <c r="P77" i="5" s="1"/>
  <c r="P36" i="5"/>
  <c r="P21" i="5"/>
  <c r="AD6" i="5"/>
  <c r="P178" i="5"/>
  <c r="P168" i="5"/>
  <c r="P169" i="5" s="1"/>
  <c r="P162" i="5"/>
  <c r="P110" i="5"/>
  <c r="P113" i="5" s="1"/>
  <c r="P97" i="5"/>
  <c r="P89" i="5"/>
  <c r="P98" i="5" s="1"/>
  <c r="P81" i="5"/>
  <c r="P26" i="5"/>
  <c r="P105" i="5"/>
  <c r="P216" i="5"/>
  <c r="P205" i="5" s="1"/>
  <c r="P203" i="5"/>
  <c r="P194" i="5" s="1"/>
  <c r="AD78" i="5"/>
  <c r="AD49" i="5"/>
  <c r="P14" i="5"/>
  <c r="P10" i="5"/>
  <c r="P163" i="5" l="1"/>
  <c r="P15" i="5"/>
  <c r="P5" i="5" s="1"/>
  <c r="P100" i="5"/>
  <c r="P17" i="5"/>
  <c r="AD22" i="5"/>
  <c r="P190" i="5" l="1"/>
  <c r="P191" i="5"/>
  <c r="P189" i="5" l="1"/>
  <c r="P192" i="5" s="1"/>
  <c r="P188" i="5" s="1"/>
  <c r="P217" i="5" s="1"/>
</calcChain>
</file>

<file path=xl/sharedStrings.xml><?xml version="1.0" encoding="utf-8"?>
<sst xmlns="http://schemas.openxmlformats.org/spreadsheetml/2006/main" count="1157" uniqueCount="248">
  <si>
    <t>NO</t>
  </si>
  <si>
    <t>Rincian Menu</t>
  </si>
  <si>
    <t>Komponen</t>
  </si>
  <si>
    <t>SubKomponen</t>
  </si>
  <si>
    <t>Jenis Kegiatan</t>
  </si>
  <si>
    <t>Rincian Kegiatan</t>
  </si>
  <si>
    <t>Uraian</t>
  </si>
  <si>
    <t>Harga satuan</t>
  </si>
  <si>
    <t>Jumlah</t>
  </si>
  <si>
    <t>Upaya deteksi dini, preventif dan respons penyakit</t>
  </si>
  <si>
    <t>Deteksi dini faktor risiko dan penyakit tidak menular di masyarakat</t>
  </si>
  <si>
    <t>Snack</t>
  </si>
  <si>
    <t>x</t>
  </si>
  <si>
    <t>tempat</t>
  </si>
  <si>
    <t>keg</t>
  </si>
  <si>
    <t>Penemuan kasus aktif dan pemantauan pengobatan penyakit menular, serta Program Pemberian Obat Pencegahan Masal (POPM)</t>
  </si>
  <si>
    <t>Makmin</t>
  </si>
  <si>
    <t>Pemberdayaan masyarakat serta pembinaan kader kesehatan dalam penanggulangan permasalahan P2P dan Penyehatan Lingkungan</t>
  </si>
  <si>
    <t>Survei dan pengendalian vektor penyakit menular di masyarakat</t>
  </si>
  <si>
    <t>Fogging</t>
  </si>
  <si>
    <t>kss</t>
  </si>
  <si>
    <t>Penurunan AKI AKB dan Percepatan Perbaikan Gizi Masyarakat</t>
  </si>
  <si>
    <t>org</t>
  </si>
  <si>
    <t>Pelaksanaan penyuluhan dan pelayanan KB praktik P2GP dan kesehatan reproduksi pencegahan kekerasan pada perempuan dan anak dan kesehatan penyandang disabilitas</t>
  </si>
  <si>
    <t>Transport ptgs</t>
  </si>
  <si>
    <t>kel</t>
  </si>
  <si>
    <t>Pemberian Obat Pencegahan Massal (POPM) Filarasis/cacingan/schistosomiasis/frambusia dan pemantauan minum oralit dan zinc bagi diare balita di masyarakat</t>
  </si>
  <si>
    <t>Penemuan kasus aktif TBC</t>
  </si>
  <si>
    <t>Penemuan kasus aktif TBC, investigasi kontak TBC, pelacakan kasus mangkir TBC</t>
  </si>
  <si>
    <t>sek</t>
  </si>
  <si>
    <t>kontak tracing (pemberian PPINH, edukasi keluarga untuk TCM,PMO)</t>
  </si>
  <si>
    <t>Transport peserta</t>
  </si>
  <si>
    <t>Pelayanan Imunisasi</t>
  </si>
  <si>
    <t>Pelayanan Imunisasi (imunisasi rutin, antigen baru, BIAS, sweeping, DOFU, Catch up, ORI, BLF, dll) di Posyandu/ Sekolah/ Pos Imunisasi Lainnya</t>
  </si>
  <si>
    <t>Bias Campak SD/MI</t>
  </si>
  <si>
    <t>Bias dt dan td</t>
  </si>
  <si>
    <t>Bias hpv</t>
  </si>
  <si>
    <t>Investigasi kejadian kasus KIPI</t>
  </si>
  <si>
    <t>Penyelidikan dan respon kasus atau Kejadian Luar Biasa (KLB)</t>
  </si>
  <si>
    <t>PE, HVPBL, dll</t>
  </si>
  <si>
    <t>Survei vektor malaria, DBD dan reservoar Leptospirosis</t>
  </si>
  <si>
    <t>Pelacakan &amp; Pelaporan kematian dan pelaksanaan otopsi verbal kematian ibu, bayi balita</t>
  </si>
  <si>
    <t>ktk</t>
  </si>
  <si>
    <t>Sumber Dana</t>
  </si>
  <si>
    <t>Distribusi dan pemberian obat cacing,pemantauan minum oralit dan Zinc</t>
  </si>
  <si>
    <t>otopsi verbal kematian ibu , bayi balita</t>
  </si>
  <si>
    <t>Transport</t>
  </si>
  <si>
    <t>Penurunan AKI,AKB Dan Perbaikan Gizi Masyarakat</t>
  </si>
  <si>
    <t>Pelayanan Kesehatan Pada anak usia sekolah dan remaja</t>
  </si>
  <si>
    <t>sekolah</t>
  </si>
  <si>
    <t>Pemberian Tablet FE dan Edukasi Anemia (SMP/SMA)</t>
  </si>
  <si>
    <t>ptgs</t>
  </si>
  <si>
    <t>hari</t>
  </si>
  <si>
    <t>bln</t>
  </si>
  <si>
    <t>Penurunan AKI-AKB dan Percepatan Perbaikan Gizi Masyarakat</t>
  </si>
  <si>
    <t>Rapat validasi dan evaluasi data Gikia</t>
  </si>
  <si>
    <t>Pelaksanaan Kelas Ibu (Kelas Ibu Hamil, Kelas Ibu Balita)</t>
  </si>
  <si>
    <t>Pelaksanaan Kelas ibu balita</t>
  </si>
  <si>
    <t>Kelas ibu balita</t>
  </si>
  <si>
    <t>Pemantauan Tumbuh Kembang Balita</t>
  </si>
  <si>
    <t>Lokakarya pembuatan SOP tatalaksana balita dengan masalah gizi dan tumbuh kembang: weight faltering, gizi kurang, gizi buruk, stunting termasuk rujukan</t>
  </si>
  <si>
    <t>0rg</t>
  </si>
  <si>
    <t>Kunjungan lapangan bumil Kurang Energi Kronik, Anemia, Bumil risti, bayi Berat Lahir rendah, dan Bayi Balita dengan masalah Gizi</t>
  </si>
  <si>
    <t>Kunjungan lapangan bumil resti (anemia / KEK), balita masalah gizi, dan lansia</t>
  </si>
  <si>
    <t>Program Perencanaan Persalinan dan Pencegahan Komplikasi (P4K)</t>
  </si>
  <si>
    <t>Rapat Koordinasi dengan OPD/perangkat desa dan Masyarakat terkait Perencanaan Persalinan dan Pencegahan Komplikasi (P4K), termasuk pemantauan ibu hamil risiko tinggi</t>
  </si>
  <si>
    <t>Rapat Koordinasi Perencanaan Persalinan dan Pencegahan Komplikasi (P4K) dan pemantauan ibu hamil risiko tinggi</t>
  </si>
  <si>
    <t>Kunjungan Pembinaan Pelayanan ANC, Persalinan, PNC bagi Posyandu Prima, Praktik Mandiri, dan Posyandu</t>
  </si>
  <si>
    <t>Kunjungan pembinaan di praktik mandiri</t>
  </si>
  <si>
    <t>posy</t>
  </si>
  <si>
    <t>BOK</t>
  </si>
  <si>
    <t>2</t>
  </si>
  <si>
    <t>lokus</t>
  </si>
  <si>
    <t>Kepala Puskesmas Harapan Baru</t>
  </si>
  <si>
    <t>dr.Deasi Nursanti Natsir, M.Si</t>
  </si>
  <si>
    <t>NIP. 19751225 200911 2001</t>
  </si>
  <si>
    <t>Transport ptgs dan psrt</t>
  </si>
  <si>
    <t>Pemberian Makanan tambahan ( PMT ) berbahan pangan lokal</t>
  </si>
  <si>
    <t>Pemberian makanan tambahan ( PMT) berbahan pangan lokal</t>
  </si>
  <si>
    <t>Persiapan pemberian makanan tambahan berbasis pangan lokal bagi ibu hamil kek dan balita gizi kurang Tk Kb/kota dan puskesmas</t>
  </si>
  <si>
    <t>Pertemuan kader terkait Persiapan pemberian makanan tambahan berbasis pangan lokal bagi ibu hamil kek dan balita gizi kurang Tk Kb/kota dan puskesmas</t>
  </si>
  <si>
    <t>Trasnport</t>
  </si>
  <si>
    <t>Penyediaan bahan makanan tambahan berbasis pangan lokal bagi ibu hamil kek dan balita gizi kurang</t>
  </si>
  <si>
    <t xml:space="preserve">Penyediaan bahan makanan tambahan berbasis pangan lokal bagi ibu hamil kek </t>
  </si>
  <si>
    <t>Penyediaan bahan makanan tambahan berbasis pangan lokal bagi balita gizi kurang</t>
  </si>
  <si>
    <t>hr</t>
  </si>
  <si>
    <t>Penurunan AKI dan AKB dan percepatan perbaikan Gizi Masyarakat</t>
  </si>
  <si>
    <t>Kelas Ibu Hamil</t>
  </si>
  <si>
    <t>TOTAL</t>
  </si>
  <si>
    <t>Pendampingan Pemberian MPASI Dan ASI Eksklusif</t>
  </si>
  <si>
    <t>Terlaksananya Pendampingan Pemberian MPASI Dan ASI Eksklusif</t>
  </si>
  <si>
    <t>Pendampingan rujukan balita stunting/gizi buruk</t>
  </si>
  <si>
    <t>Terlaksananya Pendampingan rujukan balita stunting/gizi buruk</t>
  </si>
  <si>
    <t>Biaya Transport calon pendonor darah untuk mendukung P4K dari dan/ke UTD</t>
  </si>
  <si>
    <t>Transport calon pendonor darah untuk mendukung P4K</t>
  </si>
  <si>
    <t>Surveilans kesehatan Gizi dan KIA</t>
  </si>
  <si>
    <t>Pelayanan kesehatan reproduksi bagi calon pengantin, pasangan usia subur (PUS)</t>
  </si>
  <si>
    <t xml:space="preserve"> Pertemuan validasi dan evaluasi data usia produktif dan lansia</t>
  </si>
  <si>
    <t>Deteksi/penemuan dini/skrining faktor risiko dan Penyakit Tidak Menular prioritas di masyarakat</t>
  </si>
  <si>
    <t>semester</t>
  </si>
  <si>
    <t>Penemuan kasus aktif  penyakit menular</t>
  </si>
  <si>
    <t>Penemuan kasus PD3I</t>
  </si>
  <si>
    <t>PMT</t>
  </si>
  <si>
    <t xml:space="preserve">Penyelidikan Epidemiologi penyakit PD3I </t>
  </si>
  <si>
    <t>Tracing Loss to Follow up (LTFU) dan pendampingan minum obat bagi ODHIV</t>
  </si>
  <si>
    <t>Penemuan kasus hepatitis B (HBsAg reaktif) pada bayi usia 9-12 bulan di masyarakat dan pemantauan ibu hamil reaktif HbsAg</t>
  </si>
  <si>
    <t>Intensifikasi penemuan kasus Kusta Frambusia serta tatalaksana kontak kasus Kusta Frambusia</t>
  </si>
  <si>
    <t>Pemantau minum obat dan terapi pencegahan TBC</t>
  </si>
  <si>
    <t>Inspeksi kesehatan lingkungan di tempat pengelolaan pangan (TPP), tempat fasilitas umum(TFU),sarana air minum(SAM)dan fasyankes</t>
  </si>
  <si>
    <t>Inspeksi Kesling di Sarana Tempat dan Fasilitas Umum, Sarana Tempat Pengelolaan Pangan, Sarana Air Minum, Fasyankes</t>
  </si>
  <si>
    <t>Surveilans kualitas air minum di tingkat rumah tangga (SKAMRT)</t>
  </si>
  <si>
    <t xml:space="preserve"> Survelans Kualitas Air Minum di tingkat Rumah Tangga ( SKAM RT )</t>
  </si>
  <si>
    <t>Transport Dalam rangka Survei Kualitas Air Minum Rumah Tangga</t>
  </si>
  <si>
    <t>Verifikasi Sinyal/ Penyelidikan Epidemiologi (PE)/ Pelacakan Kontak Penyakit Berpotensi KLB/Wabah dan Penyakit Infeksi Emerging</t>
  </si>
  <si>
    <t>Pemberdayaan kader masyarakat dalam pencegahan penyakit menular</t>
  </si>
  <si>
    <t>Pemberdayaan kader masyarakat terlibat dalam pelaksanaan imunisasi dan surveilans PD3I</t>
  </si>
  <si>
    <t>Pemberdayaan kader masyarakat terlibat dalam pelaksanaan deteksi dini faktor risiko penyakit tidak menular</t>
  </si>
  <si>
    <t>Pemberdayaan kader masyarakat melalui pemicuan untuk implementasi seluruh pilar STBM</t>
  </si>
  <si>
    <t>Pemberdayaan Kader Masyarakat dan RT melalui Pemicuan untuk berprilaku Hidup Bersih Sehat serta Stop Buang Air Besar Sembarangan, Cuci Tangan Pakai Sabun bagi Kelurahan Non Perioritas (per  Puskesmas)</t>
  </si>
  <si>
    <t>INSENTIF UKM</t>
  </si>
  <si>
    <t>Insentif UKM</t>
  </si>
  <si>
    <t>Pemberian insentif UKM</t>
  </si>
  <si>
    <t>Pemberian insentif UKM bagi ASN Puskesmas</t>
  </si>
  <si>
    <t>insentif</t>
  </si>
  <si>
    <t>Penguatan kolaborasi Puskesmas dengan klinik pratama dan TPMD dalam pelayanan program prioritas</t>
  </si>
  <si>
    <t>Implementasi Penguatan Kolaborasi Puskesmas dengan Klinik Pratama dan TPMD dalam Pelayanan Program Prioritas (TB, Hipertensi, dan DM).</t>
  </si>
  <si>
    <t>Rapat koordinasi dan persiapan</t>
  </si>
  <si>
    <t>Pertemuan Evaluasi dan pembinaan</t>
  </si>
  <si>
    <t>Manajemen Puskesmas</t>
  </si>
  <si>
    <t>Penguatan integrasi layanan primer</t>
  </si>
  <si>
    <t xml:space="preserve">Pendampingan Puskesmas (petugas kesehatan) pelaksanaan pelayanan di pustu dan posyandu sesuai konsep ILP. </t>
  </si>
  <si>
    <t>Transport kunjungan rumah kader posyandu</t>
  </si>
  <si>
    <t>RT</t>
  </si>
  <si>
    <t>Aplikasi</t>
  </si>
  <si>
    <t>Langganan Aplikasi E-Puskesmas</t>
  </si>
  <si>
    <t>Upaya penguatan perencanaan melalui minilokakarya</t>
  </si>
  <si>
    <t>Pelaksanaan Minilokakarya bulanan puskesmas</t>
  </si>
  <si>
    <t>Minilokakarya bulanan</t>
  </si>
  <si>
    <t>Pelaksanaan Minilokakarya tribulanan/linsek</t>
  </si>
  <si>
    <t>Minilokakarya tribulanan / linsek</t>
  </si>
  <si>
    <t>pkt</t>
  </si>
  <si>
    <t>TOTAL SELURUHNYA</t>
  </si>
  <si>
    <t>RAB DAK NF BOK 2024 PUSKESMAS HARAPAN BARU</t>
  </si>
  <si>
    <t>JUMLAH</t>
  </si>
  <si>
    <t>Kunjungan pembinaan di posyandu</t>
  </si>
  <si>
    <t>kl</t>
  </si>
  <si>
    <t>kls</t>
  </si>
  <si>
    <t>Transport psrt</t>
  </si>
  <si>
    <t>Penyuluhan dan pelayanan KB di masyarakat</t>
  </si>
  <si>
    <t>Penyuluhan kespro bagi catin</t>
  </si>
  <si>
    <t>Pencegahan kekerasan pada perempuan dan anak dan kesehatan penyandang disabilitas</t>
  </si>
  <si>
    <t xml:space="preserve">Pertemuan terkait validasi dan evaluasi data usia produktif </t>
  </si>
  <si>
    <t>Pertemuan terkait validasi dan evaluasi data lansia</t>
  </si>
  <si>
    <t>Uang harian dalam rangka survei kualitas air minum rumah tangga</t>
  </si>
  <si>
    <t>Pemberian insentif UKM untuk pegawai Puskesmas</t>
  </si>
  <si>
    <t>thn</t>
  </si>
  <si>
    <t>Skrining dan penyuluhan Frambusia di sekolah</t>
  </si>
  <si>
    <t>Skrining dan penyuluhan Frambusia anak balita di posyandu</t>
  </si>
  <si>
    <t>Skrining TB di masyarakat</t>
  </si>
  <si>
    <t>Skrining TB di sekolah</t>
  </si>
  <si>
    <t>panti</t>
  </si>
  <si>
    <t>Supervisi faskes jejaring pelayanan TB</t>
  </si>
  <si>
    <t>fsk</t>
  </si>
  <si>
    <t>Pertemuan monev faskes jejaring</t>
  </si>
  <si>
    <t>Investigasi kontak oleh kader (pasien TB anak &amp; TB paru negatif)</t>
  </si>
  <si>
    <t>psn</t>
  </si>
  <si>
    <t>Pengambilan obat,pengambilan dan pengantaran sampel follow up</t>
  </si>
  <si>
    <t>Pertemuan kader sosialisasi TB</t>
  </si>
  <si>
    <t>Pertemuan sosialisasi TB dilingkungan sekolah</t>
  </si>
  <si>
    <t>tim</t>
  </si>
  <si>
    <t>siklus</t>
  </si>
  <si>
    <t>Pengendalian vektor,larvasida, PSN</t>
  </si>
  <si>
    <t>Pendampingan pelayanan kesehatan di posyandu</t>
  </si>
  <si>
    <t>Bahan Praktek</t>
  </si>
  <si>
    <t>PMT Balita masalah Gizi</t>
  </si>
  <si>
    <t>PMT balita tidak naik BB (T)</t>
  </si>
  <si>
    <t>Kunjungan Lapangan Pelayanan Kesehatan Ibu dan Anak</t>
  </si>
  <si>
    <t>Kunjungan lapangan balita BBLR</t>
  </si>
  <si>
    <t>Kunjungan lapangan balita dengan masalah gizi</t>
  </si>
  <si>
    <t>px</t>
  </si>
  <si>
    <t>Transport petugas</t>
  </si>
  <si>
    <t xml:space="preserve">Pertemuan Evaluasi  ePPBGM Lanjutan </t>
  </si>
  <si>
    <t>JADWAL KEGIATAN</t>
  </si>
  <si>
    <t>JAN</t>
  </si>
  <si>
    <t>FEB</t>
  </si>
  <si>
    <t>MAR</t>
  </si>
  <si>
    <t>APR</t>
  </si>
  <si>
    <t>MEI</t>
  </si>
  <si>
    <t>JUNI</t>
  </si>
  <si>
    <t>JULI</t>
  </si>
  <si>
    <t>AGST</t>
  </si>
  <si>
    <t>SEP</t>
  </si>
  <si>
    <t>OKT</t>
  </si>
  <si>
    <t>NOV</t>
  </si>
  <si>
    <t>DES</t>
  </si>
  <si>
    <t>Desiminasi Pertemuan GIZIKIA</t>
  </si>
  <si>
    <t>Skrining PTM di masyarakat</t>
  </si>
  <si>
    <t>Pelaksanaan follow up layanan quitline terintegrasi dengan layanan UBM di FKTP</t>
  </si>
  <si>
    <t>Penyuluhan dan Upaya Berhenti Merokok</t>
  </si>
  <si>
    <t>Sweeping Imunisasi</t>
  </si>
  <si>
    <t>Pelacakan kasus KIPI</t>
  </si>
  <si>
    <t>Pelaksanaan mobile tes HIV dan IMS pada populasi kunci (VC Mobile)</t>
  </si>
  <si>
    <t>Pemeriksaan HIV, AIDS dan PIMS pada populasi kunci (LSL)</t>
  </si>
  <si>
    <t>Pemeriksaan HIV, AIDS dan PIMS pada populasi kunci (Waria)</t>
  </si>
  <si>
    <t>Pemeriksaan HIV, AIDS dan PIMS pada populasi kunci (IDU's)</t>
  </si>
  <si>
    <t>Pemeriksaan HIV, AIDS dan PIMS pada populasi kunci (PSP)</t>
  </si>
  <si>
    <t>th</t>
  </si>
  <si>
    <t>Penemuan kasus Hepatitis B (HBsAg reaktif) pada bayi 9-12 bulan</t>
  </si>
  <si>
    <t>Kunjungan rumah bumil dengan hepatitis B reaktif</t>
  </si>
  <si>
    <t>Penemuan kasus hepatitis B (HBsAG reaktif ) deteksi dini kasus hepatitis di masyarakat (Bumil)</t>
  </si>
  <si>
    <t>Skrining TB di tempat khusus (panti asuhan)</t>
  </si>
  <si>
    <t>Skrining TB Populasi khusus (THM)</t>
  </si>
  <si>
    <t xml:space="preserve">Transport </t>
  </si>
  <si>
    <t>APBD P2P</t>
  </si>
  <si>
    <t>PJB di Masyarakat</t>
  </si>
  <si>
    <t>PJB di Sekolah</t>
  </si>
  <si>
    <t>Pertemuan kader jumantik di masyarakat</t>
  </si>
  <si>
    <t>Pertemuan kader jumantik di sekolah</t>
  </si>
  <si>
    <t>Pertemuan Kader PTM</t>
  </si>
  <si>
    <t>Penyuluhan Imunisasi</t>
  </si>
  <si>
    <t>Pemberian insentif UKM bagi Non ASN Puskesmas</t>
  </si>
  <si>
    <t>TR</t>
  </si>
  <si>
    <t>HR</t>
  </si>
  <si>
    <t>kunjungan rumah kader posyandu kel Harapan baru dan Kel.Rapak Dalam</t>
  </si>
  <si>
    <t>Kunjungan lapangan bumil resti (selain anemia/KEK)</t>
  </si>
  <si>
    <t>Tambahan</t>
  </si>
  <si>
    <t>PAUD</t>
  </si>
  <si>
    <t>Pemeriksaan berkala siswa sekolah</t>
  </si>
  <si>
    <t>melakukan pemantauan dan deteksi dini masalah kesehatan pada anak usia sekolah Siswa SMA/MA Kelas 11-12</t>
  </si>
  <si>
    <t>melakukan pemantauan dan deteksi dini masalah kesehatan pada anak usia sekolah Siswa SMP/MTS Kelas 8-9</t>
  </si>
  <si>
    <t>melakukan pemantauan dan deteksi dini masalah kesehatan pada anak usia sekolah Siswa SD/MI Kelas 2-6</t>
  </si>
  <si>
    <t>Penjaringan Kesehatan Siswa  Sekolah</t>
  </si>
  <si>
    <t>melakukan pemantauan dan deteksi dini masalah kesehatan pada anak usia sekolah Siswa SMA/MA Kelas 10</t>
  </si>
  <si>
    <t>melakukan pemantauan dan deteksi dini masalah kesehatan pada anak usia sekolah Siswa SMP/MTS Kelas 8</t>
  </si>
  <si>
    <t xml:space="preserve">melakukan pemantauan dan deteksi dini masalah kesehatan pada anak usia sekolah Siswa SD/MI Kelas </t>
  </si>
  <si>
    <t>Pembinaan TRIAS UKS</t>
  </si>
  <si>
    <t>Melakukan pembinaan TRIAS UKS meliputi pembinaan Kantin, pembinaan OHBS,Pembinaan Stratifikasi UKS, dan penyuluhan kesehatan Siswa jenjang SD,SMP dn SMA</t>
  </si>
  <si>
    <t>Pembinaan  PONPES</t>
  </si>
  <si>
    <t>IKL Pondok</t>
  </si>
  <si>
    <t>ponpes</t>
  </si>
  <si>
    <t>Edukasi Gizi seimbang &amp; TTD ponpes</t>
  </si>
  <si>
    <t>Pemberian TTD</t>
  </si>
  <si>
    <t>Posyandu Remaja</t>
  </si>
  <si>
    <t>Pelayanan kesehatan remaja usia 10-19 thn</t>
  </si>
  <si>
    <t>posrem</t>
  </si>
  <si>
    <t>Asi 2.600.000</t>
  </si>
  <si>
    <t>MP ASI 5.200.000</t>
  </si>
  <si>
    <t>ASI 2.600.000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</si>
</sst>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Rp&quot;* #,##0_-;\-&quot;Rp&quot;* #,##0_-;_-&quot;Rp&quot;* &quot;-&quot;_-;_-@_-"/>
    <numFmt numFmtId="41" formatCode="_-* #,##0_-;\-* #,##0_-;_-* &quot;-&quot;_-;_-@_-"/>
    <numFmt numFmtId="164" formatCode="_-&quot;Rp&quot;* #,##0_-;\-&quot;Rp&quot;* #,##0_-;_-&quot;Rp&quot;* &quot;-&quot;??_-;_-@_-"/>
    <numFmt numFmtId="165" formatCode="_([$Rp-421]* #,##0_);_([$Rp-421]* \(#,##0\);_([$Rp-421]* &quot;-&quot;??_);_(@_)"/>
    <numFmt numFmtId="166" formatCode="_(* #,##0.00_);_(* \(#,##0.00\);_(* &quot;-&quot;??_);_(@_)"/>
  </numFmts>
  <fonts count="4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1"/>
      <color rgb="FF333333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u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6"/>
      <name val="Times New Roman"/>
      <family val="1"/>
    </font>
    <font>
      <sz val="11"/>
      <color theme="1"/>
      <name val="Calibri"/>
      <family val="2"/>
      <charset val="1"/>
      <scheme val="minor"/>
    </font>
    <font>
      <u/>
      <sz val="14"/>
      <color theme="1"/>
      <name val="Calibri"/>
      <family val="2"/>
      <scheme val="minor"/>
    </font>
    <font>
      <b/>
      <sz val="11"/>
      <color rgb="FF333333"/>
      <name val="Times New Roman"/>
      <family val="1"/>
    </font>
    <font>
      <b/>
      <sz val="11"/>
      <color theme="1"/>
      <name val="Times New Roman"/>
      <family val="1"/>
    </font>
    <font>
      <sz val="12"/>
      <color rgb="FF333333"/>
      <name val="Times New Roman"/>
      <family val="1"/>
    </font>
    <font>
      <b/>
      <sz val="14"/>
      <color rgb="FF333333"/>
      <name val="Times New Roman"/>
      <family val="1"/>
    </font>
    <font>
      <b/>
      <sz val="14"/>
      <name val="Times New Roman"/>
      <family val="1"/>
    </font>
    <font>
      <b/>
      <sz val="16"/>
      <color rgb="FF333333"/>
      <name val="Times New Roman"/>
      <family val="1"/>
    </font>
    <font>
      <b/>
      <sz val="12"/>
      <color rgb="FF212529"/>
      <name val="Source Sans Pro"/>
      <family val="2"/>
    </font>
    <font>
      <sz val="12"/>
      <color rgb="FF212529"/>
      <name val="Times New Roman"/>
      <family val="1"/>
    </font>
    <font>
      <sz val="11"/>
      <name val="Calibri"/>
      <family val="2"/>
    </font>
    <font>
      <b/>
      <sz val="18"/>
      <color rgb="FF333333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rgb="FF212529"/>
      <name val="Times New Roman"/>
      <family val="1"/>
    </font>
    <font>
      <sz val="11"/>
      <color rgb="FF333333"/>
      <name val="Arial"/>
      <family val="2"/>
    </font>
    <font>
      <sz val="16"/>
      <color rgb="FF333333"/>
      <name val="Times New Roman"/>
      <family val="1"/>
    </font>
    <font>
      <b/>
      <sz val="12"/>
      <color rgb="FF333333"/>
      <name val="Times New Roman"/>
      <family val="1"/>
    </font>
    <font>
      <b/>
      <sz val="12"/>
      <name val="Times New Roman"/>
      <family val="1"/>
    </font>
    <font>
      <b/>
      <sz val="18"/>
      <color theme="1"/>
      <name val="Times New Roman"/>
      <family val="1"/>
    </font>
    <font>
      <b/>
      <sz val="18"/>
      <name val="Times New Roman"/>
      <family val="1"/>
    </font>
    <font>
      <b/>
      <sz val="16"/>
      <color rgb="FF212529"/>
      <name val="Times New Roman"/>
      <family val="1"/>
    </font>
    <font>
      <b/>
      <sz val="16"/>
      <name val="Calibri"/>
      <family val="2"/>
    </font>
    <font>
      <b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4"/>
      <color rgb="FF33333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41" fontId="4" fillId="0" borderId="0" applyFont="0" applyFill="0" applyBorder="0" applyAlignment="0" applyProtection="0"/>
    <xf numFmtId="0" fontId="4" fillId="0" borderId="0"/>
    <xf numFmtId="41" fontId="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" fillId="0" borderId="0"/>
  </cellStyleXfs>
  <cellXfs count="388">
    <xf numFmtId="0" fontId="0" fillId="0" borderId="0" xfId="0"/>
    <xf numFmtId="0" fontId="0" fillId="2" borderId="0" xfId="0" applyFill="1"/>
    <xf numFmtId="164" fontId="7" fillId="2" borderId="5" xfId="0" applyNumberFormat="1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left" vertical="center" wrapText="1"/>
    </xf>
    <xf numFmtId="164" fontId="9" fillId="2" borderId="5" xfId="1" applyNumberFormat="1" applyFont="1" applyFill="1" applyBorder="1" applyAlignment="1">
      <alignment vertical="center" wrapText="1"/>
    </xf>
    <xf numFmtId="164" fontId="7" fillId="2" borderId="5" xfId="1" applyNumberFormat="1" applyFont="1" applyFill="1" applyBorder="1" applyAlignment="1">
      <alignment vertical="center" wrapText="1"/>
    </xf>
    <xf numFmtId="164" fontId="0" fillId="2" borderId="0" xfId="0" applyNumberFormat="1" applyFill="1"/>
    <xf numFmtId="0" fontId="7" fillId="2" borderId="1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vertical="center"/>
    </xf>
    <xf numFmtId="0" fontId="5" fillId="2" borderId="0" xfId="0" applyFont="1" applyFill="1"/>
    <xf numFmtId="164" fontId="5" fillId="2" borderId="0" xfId="0" applyNumberFormat="1" applyFont="1" applyFill="1"/>
    <xf numFmtId="0" fontId="12" fillId="2" borderId="0" xfId="0" applyFont="1" applyFill="1" applyAlignment="1"/>
    <xf numFmtId="0" fontId="12" fillId="2" borderId="0" xfId="0" applyFont="1" applyFill="1" applyBorder="1" applyAlignment="1"/>
    <xf numFmtId="0" fontId="13" fillId="2" borderId="0" xfId="0" applyFont="1" applyFill="1" applyAlignment="1"/>
    <xf numFmtId="0" fontId="8" fillId="2" borderId="6" xfId="0" applyFont="1" applyFill="1" applyBorder="1" applyAlignment="1">
      <alignment horizontal="center" vertical="center"/>
    </xf>
    <xf numFmtId="164" fontId="10" fillId="2" borderId="5" xfId="0" applyNumberFormat="1" applyFont="1" applyFill="1" applyBorder="1" applyAlignment="1">
      <alignment vertical="center"/>
    </xf>
    <xf numFmtId="0" fontId="16" fillId="2" borderId="0" xfId="0" applyFont="1" applyFill="1"/>
    <xf numFmtId="0" fontId="10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164" fontId="6" fillId="2" borderId="5" xfId="1" applyNumberFormat="1" applyFont="1" applyFill="1" applyBorder="1" applyAlignment="1">
      <alignment vertical="center" wrapText="1"/>
    </xf>
    <xf numFmtId="0" fontId="8" fillId="2" borderId="0" xfId="0" applyFont="1" applyFill="1"/>
    <xf numFmtId="0" fontId="8" fillId="2" borderId="5" xfId="0" applyFont="1" applyFill="1" applyBorder="1" applyAlignment="1">
      <alignment vertical="center"/>
    </xf>
    <xf numFmtId="41" fontId="7" fillId="2" borderId="5" xfId="1" applyFont="1" applyFill="1" applyBorder="1" applyAlignment="1">
      <alignment horizontal="right" vertical="center" wrapText="1"/>
    </xf>
    <xf numFmtId="41" fontId="7" fillId="2" borderId="5" xfId="1" applyFont="1" applyFill="1" applyBorder="1" applyAlignment="1">
      <alignment horizontal="center" vertical="center" wrapText="1"/>
    </xf>
    <xf numFmtId="0" fontId="8" fillId="2" borderId="5" xfId="0" applyFont="1" applyFill="1" applyBorder="1"/>
    <xf numFmtId="0" fontId="8" fillId="2" borderId="5" xfId="2" applyFont="1" applyFill="1" applyBorder="1"/>
    <xf numFmtId="41" fontId="7" fillId="2" borderId="5" xfId="3" applyFont="1" applyFill="1" applyBorder="1" applyAlignment="1">
      <alignment horizontal="right" vertical="center" wrapText="1"/>
    </xf>
    <xf numFmtId="0" fontId="8" fillId="2" borderId="5" xfId="2" applyFont="1" applyFill="1" applyBorder="1" applyAlignment="1">
      <alignment wrapText="1"/>
    </xf>
    <xf numFmtId="0" fontId="8" fillId="2" borderId="5" xfId="2" applyFont="1" applyFill="1" applyBorder="1" applyAlignment="1">
      <alignment vertical="center" wrapText="1"/>
    </xf>
    <xf numFmtId="41" fontId="7" fillId="2" borderId="5" xfId="3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164" fontId="21" fillId="2" borderId="5" xfId="1" applyNumberFormat="1" applyFont="1" applyFill="1" applyBorder="1" applyAlignment="1">
      <alignment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wrapText="1"/>
    </xf>
    <xf numFmtId="0" fontId="19" fillId="2" borderId="5" xfId="0" applyFont="1" applyFill="1" applyBorder="1" applyAlignment="1">
      <alignment horizontal="left" vertical="top" wrapText="1"/>
    </xf>
    <xf numFmtId="41" fontId="7" fillId="2" borderId="5" xfId="3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left" vertical="top" wrapText="1"/>
    </xf>
    <xf numFmtId="164" fontId="17" fillId="2" borderId="5" xfId="0" applyNumberFormat="1" applyFont="1" applyFill="1" applyBorder="1" applyAlignment="1">
      <alignment vertical="center" wrapText="1"/>
    </xf>
    <xf numFmtId="164" fontId="8" fillId="2" borderId="0" xfId="0" applyNumberFormat="1" applyFont="1" applyFill="1"/>
    <xf numFmtId="41" fontId="8" fillId="2" borderId="0" xfId="0" applyNumberFormat="1" applyFont="1" applyFill="1"/>
    <xf numFmtId="165" fontId="10" fillId="2" borderId="5" xfId="0" applyNumberFormat="1" applyFont="1" applyFill="1" applyBorder="1" applyAlignment="1">
      <alignment horizontal="center" vertical="center" wrapText="1"/>
    </xf>
    <xf numFmtId="37" fontId="10" fillId="2" borderId="5" xfId="0" applyNumberFormat="1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vertical="center" wrapText="1"/>
    </xf>
    <xf numFmtId="164" fontId="22" fillId="2" borderId="5" xfId="0" applyNumberFormat="1" applyFont="1" applyFill="1" applyBorder="1" applyAlignment="1">
      <alignment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left" vertical="center" wrapText="1"/>
    </xf>
    <xf numFmtId="42" fontId="19" fillId="2" borderId="5" xfId="0" applyNumberFormat="1" applyFont="1" applyFill="1" applyBorder="1" applyAlignment="1">
      <alignment horizontal="center" vertical="center" wrapText="1"/>
    </xf>
    <xf numFmtId="42" fontId="19" fillId="2" borderId="5" xfId="1" applyNumberFormat="1" applyFont="1" applyFill="1" applyBorder="1" applyAlignment="1">
      <alignment horizontal="center" vertical="center" wrapText="1"/>
    </xf>
    <xf numFmtId="164" fontId="21" fillId="2" borderId="8" xfId="1" applyNumberFormat="1" applyFont="1" applyFill="1" applyBorder="1" applyAlignment="1">
      <alignment vertical="center" wrapText="1"/>
    </xf>
    <xf numFmtId="0" fontId="26" fillId="2" borderId="5" xfId="0" applyFont="1" applyFill="1" applyBorder="1" applyAlignment="1">
      <alignment horizontal="center" vertical="center" wrapText="1"/>
    </xf>
    <xf numFmtId="164" fontId="6" fillId="2" borderId="8" xfId="1" applyNumberFormat="1" applyFont="1" applyFill="1" applyBorder="1" applyAlignment="1">
      <alignment vertical="center" wrapText="1"/>
    </xf>
    <xf numFmtId="42" fontId="6" fillId="2" borderId="8" xfId="1" applyNumberFormat="1" applyFont="1" applyFill="1" applyBorder="1" applyAlignment="1">
      <alignment vertical="center" wrapText="1"/>
    </xf>
    <xf numFmtId="164" fontId="14" fillId="2" borderId="8" xfId="1" applyNumberFormat="1" applyFont="1" applyFill="1" applyBorder="1" applyAlignment="1">
      <alignment vertical="center" wrapText="1"/>
    </xf>
    <xf numFmtId="164" fontId="14" fillId="2" borderId="5" xfId="1" applyNumberFormat="1" applyFont="1" applyFill="1" applyBorder="1" applyAlignment="1">
      <alignment vertical="center" wrapText="1"/>
    </xf>
    <xf numFmtId="164" fontId="8" fillId="2" borderId="0" xfId="0" applyNumberFormat="1" applyFont="1" applyFill="1" applyBorder="1" applyAlignment="1"/>
    <xf numFmtId="0" fontId="22" fillId="2" borderId="5" xfId="0" applyFont="1" applyFill="1" applyBorder="1" applyAlignment="1">
      <alignment vertical="center" wrapText="1"/>
    </xf>
    <xf numFmtId="0" fontId="26" fillId="2" borderId="5" xfId="0" applyFont="1" applyFill="1" applyBorder="1" applyAlignment="1">
      <alignment vertical="center" wrapText="1"/>
    </xf>
    <xf numFmtId="164" fontId="26" fillId="2" borderId="5" xfId="0" applyNumberFormat="1" applyFont="1" applyFill="1" applyBorder="1" applyAlignment="1">
      <alignment vertical="center" wrapText="1"/>
    </xf>
    <xf numFmtId="164" fontId="20" fillId="2" borderId="5" xfId="0" applyNumberFormat="1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 wrapText="1"/>
    </xf>
    <xf numFmtId="164" fontId="7" fillId="4" borderId="5" xfId="0" applyNumberFormat="1" applyFont="1" applyFill="1" applyBorder="1" applyAlignment="1">
      <alignment vertical="center" wrapText="1"/>
    </xf>
    <xf numFmtId="164" fontId="7" fillId="4" borderId="5" xfId="0" applyNumberFormat="1" applyFont="1" applyFill="1" applyBorder="1" applyAlignment="1">
      <alignment horizontal="center" vertical="center" wrapText="1"/>
    </xf>
    <xf numFmtId="164" fontId="20" fillId="2" borderId="12" xfId="0" applyNumberFormat="1" applyFont="1" applyFill="1" applyBorder="1" applyAlignment="1">
      <alignment vertical="center" wrapText="1"/>
    </xf>
    <xf numFmtId="164" fontId="7" fillId="2" borderId="12" xfId="0" applyNumberFormat="1" applyFont="1" applyFill="1" applyBorder="1" applyAlignment="1">
      <alignment vertical="center" wrapText="1"/>
    </xf>
    <xf numFmtId="164" fontId="11" fillId="2" borderId="10" xfId="0" applyNumberFormat="1" applyFont="1" applyFill="1" applyBorder="1" applyAlignment="1">
      <alignment vertical="center"/>
    </xf>
    <xf numFmtId="0" fontId="20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/>
    </xf>
    <xf numFmtId="0" fontId="27" fillId="2" borderId="0" xfId="5" applyFont="1" applyFill="1" applyAlignment="1"/>
    <xf numFmtId="0" fontId="24" fillId="2" borderId="5" xfId="0" applyFont="1" applyFill="1" applyBorder="1" applyAlignment="1">
      <alignment vertical="center" wrapText="1"/>
    </xf>
    <xf numFmtId="0" fontId="24" fillId="2" borderId="5" xfId="0" applyFont="1" applyFill="1" applyBorder="1" applyAlignment="1">
      <alignment wrapText="1"/>
    </xf>
    <xf numFmtId="41" fontId="7" fillId="2" borderId="8" xfId="3" applyFont="1" applyFill="1" applyBorder="1" applyAlignment="1">
      <alignment horizontal="right" vertical="center" wrapText="1"/>
    </xf>
    <xf numFmtId="41" fontId="20" fillId="2" borderId="5" xfId="3" applyFont="1" applyFill="1" applyBorder="1" applyAlignment="1">
      <alignment horizontal="right" vertical="center" wrapText="1"/>
    </xf>
    <xf numFmtId="41" fontId="20" fillId="2" borderId="12" xfId="3" applyFont="1" applyFill="1" applyBorder="1" applyAlignment="1">
      <alignment horizontal="right" vertical="center" wrapText="1"/>
    </xf>
    <xf numFmtId="164" fontId="20" fillId="2" borderId="5" xfId="0" applyNumberFormat="1" applyFont="1" applyFill="1" applyBorder="1" applyAlignment="1">
      <alignment horizontal="center" vertical="center" wrapText="1"/>
    </xf>
    <xf numFmtId="164" fontId="20" fillId="2" borderId="12" xfId="0" applyNumberFormat="1" applyFont="1" applyFill="1" applyBorder="1" applyAlignment="1">
      <alignment horizontal="center" vertical="center" wrapText="1"/>
    </xf>
    <xf numFmtId="0" fontId="23" fillId="2" borderId="0" xfId="0" applyFont="1" applyFill="1"/>
    <xf numFmtId="164" fontId="10" fillId="2" borderId="1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horizontal="center" vertical="center" wrapText="1"/>
    </xf>
    <xf numFmtId="164" fontId="10" fillId="2" borderId="10" xfId="0" applyNumberFormat="1" applyFont="1" applyFill="1" applyBorder="1" applyAlignment="1">
      <alignment vertical="center"/>
    </xf>
    <xf numFmtId="0" fontId="24" fillId="2" borderId="10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top" wrapText="1"/>
    </xf>
    <xf numFmtId="0" fontId="10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164" fontId="6" fillId="2" borderId="12" xfId="1" applyNumberFormat="1" applyFont="1" applyFill="1" applyBorder="1" applyAlignment="1">
      <alignment vertical="center" wrapText="1"/>
    </xf>
    <xf numFmtId="42" fontId="6" fillId="2" borderId="5" xfId="1" applyNumberFormat="1" applyFont="1" applyFill="1" applyBorder="1" applyAlignment="1">
      <alignment vertical="center" wrapText="1"/>
    </xf>
    <xf numFmtId="164" fontId="22" fillId="2" borderId="12" xfId="0" applyNumberFormat="1" applyFont="1" applyFill="1" applyBorder="1" applyAlignment="1">
      <alignment vertical="center" wrapText="1"/>
    </xf>
    <xf numFmtId="164" fontId="19" fillId="2" borderId="5" xfId="0" applyNumberFormat="1" applyFont="1" applyFill="1" applyBorder="1" applyAlignment="1">
      <alignment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64" fontId="9" fillId="2" borderId="8" xfId="1" applyNumberFormat="1" applyFont="1" applyFill="1" applyBorder="1" applyAlignment="1">
      <alignment vertical="center" wrapText="1"/>
    </xf>
    <xf numFmtId="164" fontId="22" fillId="2" borderId="5" xfId="1" applyNumberFormat="1" applyFont="1" applyFill="1" applyBorder="1" applyAlignment="1">
      <alignment vertical="center" wrapText="1"/>
    </xf>
    <xf numFmtId="164" fontId="9" fillId="2" borderId="5" xfId="1" applyNumberFormat="1" applyFont="1" applyFill="1" applyBorder="1" applyAlignment="1">
      <alignment horizontal="center" vertical="center" wrapText="1"/>
    </xf>
    <xf numFmtId="41" fontId="22" fillId="2" borderId="5" xfId="1" applyFont="1" applyFill="1" applyBorder="1" applyAlignment="1">
      <alignment horizontal="right" vertical="center" wrapText="1"/>
    </xf>
    <xf numFmtId="0" fontId="10" fillId="2" borderId="8" xfId="0" applyFont="1" applyFill="1" applyBorder="1" applyAlignment="1">
      <alignment vertical="top" wrapText="1"/>
    </xf>
    <xf numFmtId="0" fontId="8" fillId="2" borderId="8" xfId="2" applyFont="1" applyFill="1" applyBorder="1" applyAlignment="1">
      <alignment vertical="center" wrapText="1"/>
    </xf>
    <xf numFmtId="41" fontId="7" fillId="2" borderId="8" xfId="3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vertical="center" wrapText="1"/>
    </xf>
    <xf numFmtId="0" fontId="7" fillId="2" borderId="12" xfId="2" applyFont="1" applyFill="1" applyBorder="1" applyAlignment="1">
      <alignment vertical="center" wrapText="1"/>
    </xf>
    <xf numFmtId="41" fontId="22" fillId="2" borderId="5" xfId="3" applyFont="1" applyFill="1" applyBorder="1" applyAlignment="1">
      <alignment horizontal="right" vertical="center" wrapText="1"/>
    </xf>
    <xf numFmtId="0" fontId="8" fillId="2" borderId="8" xfId="2" applyFont="1" applyFill="1" applyBorder="1"/>
    <xf numFmtId="164" fontId="34" fillId="2" borderId="5" xfId="1" applyNumberFormat="1" applyFont="1" applyFill="1" applyBorder="1" applyAlignment="1">
      <alignment vertical="center" wrapText="1"/>
    </xf>
    <xf numFmtId="164" fontId="22" fillId="2" borderId="12" xfId="1" applyNumberFormat="1" applyFont="1" applyFill="1" applyBorder="1" applyAlignment="1">
      <alignment vertical="center" wrapText="1"/>
    </xf>
    <xf numFmtId="41" fontId="22" fillId="2" borderId="12" xfId="1" applyFont="1" applyFill="1" applyBorder="1" applyAlignment="1">
      <alignment horizontal="right" vertical="center" wrapText="1"/>
    </xf>
    <xf numFmtId="41" fontId="22" fillId="2" borderId="10" xfId="3" applyFont="1" applyFill="1" applyBorder="1" applyAlignment="1">
      <alignment horizontal="right" vertical="center" wrapText="1"/>
    </xf>
    <xf numFmtId="41" fontId="22" fillId="2" borderId="10" xfId="1" applyFont="1" applyFill="1" applyBorder="1" applyAlignment="1">
      <alignment horizontal="right" vertical="center" wrapText="1"/>
    </xf>
    <xf numFmtId="42" fontId="6" fillId="2" borderId="12" xfId="1" applyNumberFormat="1" applyFont="1" applyFill="1" applyBorder="1" applyAlignment="1">
      <alignment vertical="center" wrapText="1"/>
    </xf>
    <xf numFmtId="164" fontId="22" fillId="2" borderId="5" xfId="0" applyNumberFormat="1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vertical="center" wrapText="1"/>
    </xf>
    <xf numFmtId="0" fontId="19" fillId="2" borderId="12" xfId="0" applyFont="1" applyFill="1" applyBorder="1" applyAlignment="1">
      <alignment vertical="center" wrapText="1"/>
    </xf>
    <xf numFmtId="164" fontId="19" fillId="2" borderId="5" xfId="0" applyNumberFormat="1" applyFont="1" applyFill="1" applyBorder="1" applyAlignment="1">
      <alignment horizontal="center" vertical="center" wrapText="1"/>
    </xf>
    <xf numFmtId="164" fontId="26" fillId="2" borderId="5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/>
    </xf>
    <xf numFmtId="0" fontId="26" fillId="2" borderId="8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vertical="center" wrapText="1"/>
    </xf>
    <xf numFmtId="164" fontId="22" fillId="2" borderId="6" xfId="1" applyNumberFormat="1" applyFont="1" applyFill="1" applyBorder="1" applyAlignment="1">
      <alignment vertical="center" wrapText="1"/>
    </xf>
    <xf numFmtId="164" fontId="14" fillId="2" borderId="6" xfId="1" applyNumberFormat="1" applyFont="1" applyFill="1" applyBorder="1" applyAlignment="1">
      <alignment vertical="center" wrapText="1"/>
    </xf>
    <xf numFmtId="164" fontId="26" fillId="2" borderId="6" xfId="0" applyNumberFormat="1" applyFont="1" applyFill="1" applyBorder="1" applyAlignment="1">
      <alignment vertical="center" wrapText="1"/>
    </xf>
    <xf numFmtId="164" fontId="22" fillId="2" borderId="6" xfId="0" applyNumberFormat="1" applyFont="1" applyFill="1" applyBorder="1" applyAlignment="1">
      <alignment vertical="center" wrapText="1"/>
    </xf>
    <xf numFmtId="164" fontId="34" fillId="2" borderId="8" xfId="1" applyNumberFormat="1" applyFont="1" applyFill="1" applyBorder="1" applyAlignment="1">
      <alignment vertical="center" wrapText="1"/>
    </xf>
    <xf numFmtId="164" fontId="22" fillId="2" borderId="12" xfId="0" applyNumberFormat="1" applyFont="1" applyFill="1" applyBorder="1" applyAlignment="1">
      <alignment horizontal="center" vertical="center" wrapText="1"/>
    </xf>
    <xf numFmtId="164" fontId="26" fillId="2" borderId="12" xfId="0" applyNumberFormat="1" applyFont="1" applyFill="1" applyBorder="1" applyAlignment="1">
      <alignment horizontal="center" vertical="center" wrapText="1"/>
    </xf>
    <xf numFmtId="164" fontId="26" fillId="2" borderId="10" xfId="0" applyNumberFormat="1" applyFont="1" applyFill="1" applyBorder="1" applyAlignment="1">
      <alignment vertical="center" wrapText="1"/>
    </xf>
    <xf numFmtId="164" fontId="22" fillId="2" borderId="10" xfId="0" applyNumberFormat="1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34" fillId="2" borderId="12" xfId="0" applyFont="1" applyFill="1" applyBorder="1" applyAlignment="1">
      <alignment horizontal="center" vertical="center"/>
    </xf>
    <xf numFmtId="164" fontId="14" fillId="3" borderId="10" xfId="0" applyNumberFormat="1" applyFont="1" applyFill="1" applyBorder="1" applyAlignment="1">
      <alignment vertical="center" wrapText="1"/>
    </xf>
    <xf numFmtId="164" fontId="32" fillId="3" borderId="5" xfId="0" applyNumberFormat="1" applyFont="1" applyFill="1" applyBorder="1" applyAlignment="1">
      <alignment vertical="center" wrapText="1"/>
    </xf>
    <xf numFmtId="0" fontId="32" fillId="3" borderId="5" xfId="0" applyFont="1" applyFill="1" applyBorder="1" applyAlignment="1">
      <alignment vertical="center" wrapText="1"/>
    </xf>
    <xf numFmtId="37" fontId="10" fillId="2" borderId="10" xfId="0" applyNumberFormat="1" applyFont="1" applyFill="1" applyBorder="1" applyAlignment="1">
      <alignment horizontal="center" vertical="center" wrapText="1"/>
    </xf>
    <xf numFmtId="165" fontId="10" fillId="2" borderId="10" xfId="0" applyNumberFormat="1" applyFont="1" applyFill="1" applyBorder="1" applyAlignment="1">
      <alignment horizontal="center" vertical="center" wrapText="1"/>
    </xf>
    <xf numFmtId="1" fontId="10" fillId="2" borderId="10" xfId="0" applyNumberFormat="1" applyFont="1" applyFill="1" applyBorder="1" applyAlignment="1">
      <alignment horizontal="center" vertical="center" wrapText="1"/>
    </xf>
    <xf numFmtId="165" fontId="10" fillId="2" borderId="16" xfId="0" applyNumberFormat="1" applyFont="1" applyFill="1" applyBorder="1" applyAlignment="1">
      <alignment vertical="center" wrapText="1"/>
    </xf>
    <xf numFmtId="165" fontId="10" fillId="2" borderId="11" xfId="0" applyNumberFormat="1" applyFont="1" applyFill="1" applyBorder="1" applyAlignment="1">
      <alignment vertical="center" wrapText="1"/>
    </xf>
    <xf numFmtId="49" fontId="25" fillId="2" borderId="9" xfId="0" applyNumberFormat="1" applyFont="1" applyFill="1" applyBorder="1" applyAlignment="1">
      <alignment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2" fontId="14" fillId="2" borderId="8" xfId="1" applyNumberFormat="1" applyFont="1" applyFill="1" applyBorder="1" applyAlignment="1">
      <alignment vertical="center" wrapText="1"/>
    </xf>
    <xf numFmtId="0" fontId="19" fillId="2" borderId="7" xfId="0" applyFont="1" applyFill="1" applyBorder="1" applyAlignment="1">
      <alignment horizontal="left" vertical="top" wrapText="1"/>
    </xf>
    <xf numFmtId="1" fontId="19" fillId="2" borderId="5" xfId="0" applyNumberFormat="1" applyFont="1" applyFill="1" applyBorder="1" applyAlignment="1">
      <alignment vertical="center" wrapText="1"/>
    </xf>
    <xf numFmtId="0" fontId="17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1" fontId="6" fillId="2" borderId="5" xfId="1" applyNumberFormat="1" applyFont="1" applyFill="1" applyBorder="1" applyAlignment="1">
      <alignment vertical="center" wrapText="1"/>
    </xf>
    <xf numFmtId="1" fontId="6" fillId="2" borderId="5" xfId="0" applyNumberFormat="1" applyFont="1" applyFill="1" applyBorder="1" applyAlignment="1">
      <alignment vertical="center"/>
    </xf>
    <xf numFmtId="1" fontId="14" fillId="2" borderId="5" xfId="1" applyNumberFormat="1" applyFont="1" applyFill="1" applyBorder="1" applyAlignment="1">
      <alignment vertical="center" wrapText="1"/>
    </xf>
    <xf numFmtId="1" fontId="8" fillId="2" borderId="5" xfId="0" applyNumberFormat="1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vertical="center" wrapText="1"/>
    </xf>
    <xf numFmtId="1" fontId="7" fillId="2" borderId="5" xfId="1" applyNumberFormat="1" applyFont="1" applyFill="1" applyBorder="1" applyAlignment="1">
      <alignment vertical="center" wrapText="1"/>
    </xf>
    <xf numFmtId="0" fontId="7" fillId="2" borderId="5" xfId="1" applyNumberFormat="1" applyFont="1" applyFill="1" applyBorder="1" applyAlignment="1">
      <alignment vertical="center" wrapText="1"/>
    </xf>
    <xf numFmtId="0" fontId="21" fillId="2" borderId="5" xfId="1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 wrapText="1"/>
    </xf>
    <xf numFmtId="0" fontId="7" fillId="2" borderId="10" xfId="0" applyNumberFormat="1" applyFont="1" applyFill="1" applyBorder="1" applyAlignment="1">
      <alignment vertical="center" wrapText="1"/>
    </xf>
    <xf numFmtId="0" fontId="10" fillId="2" borderId="5" xfId="0" applyNumberFormat="1" applyFont="1" applyFill="1" applyBorder="1" applyAlignment="1">
      <alignment vertical="center"/>
    </xf>
    <xf numFmtId="0" fontId="6" fillId="2" borderId="5" xfId="1" applyNumberFormat="1" applyFont="1" applyFill="1" applyBorder="1" applyAlignment="1">
      <alignment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vertical="center" wrapText="1"/>
    </xf>
    <xf numFmtId="164" fontId="7" fillId="4" borderId="5" xfId="1" applyNumberFormat="1" applyFont="1" applyFill="1" applyBorder="1" applyAlignment="1">
      <alignment vertical="center" wrapText="1"/>
    </xf>
    <xf numFmtId="41" fontId="7" fillId="4" borderId="5" xfId="1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5" xfId="2" applyFont="1" applyFill="1" applyBorder="1" applyAlignment="1">
      <alignment horizontal="left" vertical="center" wrapText="1"/>
    </xf>
    <xf numFmtId="0" fontId="8" fillId="4" borderId="8" xfId="2" applyFont="1" applyFill="1" applyBorder="1" applyAlignment="1">
      <alignment vertical="center" wrapText="1"/>
    </xf>
    <xf numFmtId="41" fontId="7" fillId="4" borderId="8" xfId="3" applyFont="1" applyFill="1" applyBorder="1" applyAlignment="1">
      <alignment horizontal="right" vertical="center" wrapText="1"/>
    </xf>
    <xf numFmtId="41" fontId="7" fillId="4" borderId="8" xfId="3" applyFont="1" applyFill="1" applyBorder="1" applyAlignment="1">
      <alignment horizontal="center" vertical="center" wrapText="1"/>
    </xf>
    <xf numFmtId="41" fontId="7" fillId="4" borderId="5" xfId="3" applyFont="1" applyFill="1" applyBorder="1" applyAlignment="1">
      <alignment horizontal="right" vertical="center" wrapText="1"/>
    </xf>
    <xf numFmtId="41" fontId="7" fillId="4" borderId="5" xfId="3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vertical="center"/>
    </xf>
    <xf numFmtId="41" fontId="7" fillId="2" borderId="10" xfId="1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left" vertical="center" wrapText="1"/>
    </xf>
    <xf numFmtId="0" fontId="7" fillId="2" borderId="10" xfId="2" applyFont="1" applyFill="1" applyBorder="1" applyAlignment="1">
      <alignment vertical="center" wrapText="1"/>
    </xf>
    <xf numFmtId="0" fontId="8" fillId="4" borderId="5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center" vertical="center" wrapText="1"/>
    </xf>
    <xf numFmtId="41" fontId="7" fillId="4" borderId="5" xfId="1" applyFont="1" applyFill="1" applyBorder="1" applyAlignment="1">
      <alignment horizontal="right" vertical="center" wrapText="1"/>
    </xf>
    <xf numFmtId="0" fontId="8" fillId="4" borderId="0" xfId="0" applyFont="1" applyFill="1"/>
    <xf numFmtId="0" fontId="0" fillId="4" borderId="0" xfId="0" applyFill="1"/>
    <xf numFmtId="0" fontId="8" fillId="4" borderId="5" xfId="0" applyFont="1" applyFill="1" applyBorder="1"/>
    <xf numFmtId="164" fontId="14" fillId="4" borderId="5" xfId="1" applyNumberFormat="1" applyFont="1" applyFill="1" applyBorder="1" applyAlignment="1">
      <alignment vertical="center" wrapText="1"/>
    </xf>
    <xf numFmtId="164" fontId="21" fillId="4" borderId="5" xfId="1" applyNumberFormat="1" applyFont="1" applyFill="1" applyBorder="1" applyAlignment="1">
      <alignment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41" fontId="7" fillId="2" borderId="10" xfId="1" applyFont="1" applyFill="1" applyBorder="1" applyAlignment="1">
      <alignment horizontal="right" vertical="center" wrapText="1"/>
    </xf>
    <xf numFmtId="0" fontId="20" fillId="2" borderId="5" xfId="2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8" fillId="4" borderId="5" xfId="2" applyFont="1" applyFill="1" applyBorder="1" applyAlignment="1">
      <alignment vertical="center" wrapText="1"/>
    </xf>
    <xf numFmtId="0" fontId="37" fillId="2" borderId="12" xfId="0" applyFont="1" applyFill="1" applyBorder="1" applyAlignment="1">
      <alignment horizontal="center" vertical="center" wrapText="1"/>
    </xf>
    <xf numFmtId="41" fontId="20" fillId="4" borderId="5" xfId="3" applyFont="1" applyFill="1" applyBorder="1" applyAlignment="1">
      <alignment horizontal="right" vertical="center" wrapText="1"/>
    </xf>
    <xf numFmtId="164" fontId="38" fillId="2" borderId="0" xfId="0" applyNumberFormat="1" applyFont="1" applyFill="1"/>
    <xf numFmtId="0" fontId="38" fillId="2" borderId="0" xfId="0" applyFont="1" applyFill="1"/>
    <xf numFmtId="0" fontId="39" fillId="2" borderId="0" xfId="0" applyFont="1" applyFill="1"/>
    <xf numFmtId="0" fontId="6" fillId="2" borderId="10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40" fillId="2" borderId="5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left" vertical="top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11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3" fillId="2" borderId="0" xfId="5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20" fillId="4" borderId="5" xfId="2" applyFont="1" applyFill="1" applyBorder="1" applyAlignment="1">
      <alignment horizontal="center" vertical="center" wrapText="1"/>
    </xf>
    <xf numFmtId="164" fontId="14" fillId="2" borderId="6" xfId="1" applyNumberFormat="1" applyFont="1" applyFill="1" applyBorder="1" applyAlignment="1">
      <alignment horizontal="center" vertical="center" wrapText="1"/>
    </xf>
    <xf numFmtId="164" fontId="14" fillId="2" borderId="1" xfId="1" applyNumberFormat="1" applyFont="1" applyFill="1" applyBorder="1" applyAlignment="1">
      <alignment horizontal="center" vertical="center" wrapText="1"/>
    </xf>
    <xf numFmtId="164" fontId="14" fillId="2" borderId="11" xfId="1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164" fontId="22" fillId="2" borderId="6" xfId="1" applyNumberFormat="1" applyFont="1" applyFill="1" applyBorder="1" applyAlignment="1">
      <alignment horizontal="center" vertical="center" wrapText="1"/>
    </xf>
    <xf numFmtId="164" fontId="22" fillId="2" borderId="1" xfId="1" applyNumberFormat="1" applyFont="1" applyFill="1" applyBorder="1" applyAlignment="1">
      <alignment horizontal="center" vertical="center" wrapText="1"/>
    </xf>
    <xf numFmtId="164" fontId="22" fillId="2" borderId="11" xfId="1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29" fillId="2" borderId="8" xfId="2" applyFont="1" applyFill="1" applyBorder="1" applyAlignment="1">
      <alignment horizontal="center" vertical="center" wrapText="1"/>
    </xf>
    <xf numFmtId="0" fontId="29" fillId="2" borderId="12" xfId="2" applyFont="1" applyFill="1" applyBorder="1" applyAlignment="1">
      <alignment horizontal="center" vertical="center" wrapText="1"/>
    </xf>
    <xf numFmtId="0" fontId="29" fillId="2" borderId="10" xfId="2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37" fillId="2" borderId="5" xfId="2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11" xfId="2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164" fontId="22" fillId="2" borderId="6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4" fontId="22" fillId="2" borderId="1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left" vertical="center" wrapText="1"/>
    </xf>
    <xf numFmtId="0" fontId="24" fillId="2" borderId="10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65" fontId="11" fillId="2" borderId="6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11" fillId="2" borderId="11" xfId="0" applyNumberFormat="1" applyFont="1" applyFill="1" applyBorder="1" applyAlignment="1">
      <alignment horizontal="center" vertical="center" wrapText="1"/>
    </xf>
    <xf numFmtId="165" fontId="10" fillId="2" borderId="8" xfId="0" applyNumberFormat="1" applyFont="1" applyFill="1" applyBorder="1" applyAlignment="1">
      <alignment horizontal="center" vertical="center" wrapText="1"/>
    </xf>
    <xf numFmtId="165" fontId="10" fillId="2" borderId="12" xfId="0" applyNumberFormat="1" applyFont="1" applyFill="1" applyBorder="1" applyAlignment="1">
      <alignment horizontal="center" vertical="center" wrapText="1"/>
    </xf>
    <xf numFmtId="165" fontId="10" fillId="2" borderId="10" xfId="0" applyNumberFormat="1" applyFont="1" applyFill="1" applyBorder="1" applyAlignment="1">
      <alignment horizontal="center" vertical="center" wrapText="1"/>
    </xf>
    <xf numFmtId="49" fontId="36" fillId="2" borderId="6" xfId="0" applyNumberFormat="1" applyFont="1" applyFill="1" applyBorder="1" applyAlignment="1">
      <alignment horizontal="center" vertical="center" wrapText="1"/>
    </xf>
    <xf numFmtId="49" fontId="36" fillId="2" borderId="1" xfId="0" applyNumberFormat="1" applyFont="1" applyFill="1" applyBorder="1" applyAlignment="1">
      <alignment horizontal="center" vertical="center" wrapText="1"/>
    </xf>
    <xf numFmtId="49" fontId="36" fillId="2" borderId="11" xfId="0" applyNumberFormat="1" applyFont="1" applyFill="1" applyBorder="1" applyAlignment="1">
      <alignment horizontal="center" vertical="center" wrapText="1"/>
    </xf>
    <xf numFmtId="164" fontId="7" fillId="2" borderId="8" xfId="1" applyNumberFormat="1" applyFont="1" applyFill="1" applyBorder="1" applyAlignment="1">
      <alignment horizontal="center" vertical="center" wrapText="1"/>
    </xf>
    <xf numFmtId="164" fontId="7" fillId="2" borderId="12" xfId="1" applyNumberFormat="1" applyFont="1" applyFill="1" applyBorder="1" applyAlignment="1">
      <alignment horizontal="center" vertical="center" wrapText="1"/>
    </xf>
    <xf numFmtId="164" fontId="7" fillId="2" borderId="10" xfId="1" applyNumberFormat="1" applyFont="1" applyFill="1" applyBorder="1" applyAlignment="1">
      <alignment horizontal="center" vertical="center" wrapText="1"/>
    </xf>
    <xf numFmtId="41" fontId="6" fillId="3" borderId="8" xfId="1" applyFont="1" applyFill="1" applyBorder="1" applyAlignment="1">
      <alignment horizontal="center" vertical="center" wrapText="1"/>
    </xf>
    <xf numFmtId="41" fontId="6" fillId="3" borderId="12" xfId="1" applyFont="1" applyFill="1" applyBorder="1" applyAlignment="1">
      <alignment horizontal="center" vertical="center" wrapText="1"/>
    </xf>
    <xf numFmtId="41" fontId="6" fillId="3" borderId="10" xfId="1" applyFont="1" applyFill="1" applyBorder="1" applyAlignment="1">
      <alignment horizontal="center" vertical="center" wrapText="1"/>
    </xf>
    <xf numFmtId="164" fontId="9" fillId="2" borderId="6" xfId="1" applyNumberFormat="1" applyFont="1" applyFill="1" applyBorder="1" applyAlignment="1">
      <alignment horizontal="center" vertical="center" wrapText="1"/>
    </xf>
    <xf numFmtId="164" fontId="9" fillId="2" borderId="11" xfId="1" applyNumberFormat="1" applyFont="1" applyFill="1" applyBorder="1" applyAlignment="1">
      <alignment horizontal="center" vertical="center" wrapText="1"/>
    </xf>
    <xf numFmtId="41" fontId="19" fillId="2" borderId="6" xfId="1" applyFont="1" applyFill="1" applyBorder="1" applyAlignment="1">
      <alignment horizontal="center" vertical="center" wrapText="1"/>
    </xf>
    <xf numFmtId="41" fontId="19" fillId="2" borderId="1" xfId="1" applyFont="1" applyFill="1" applyBorder="1" applyAlignment="1">
      <alignment horizontal="center" vertical="center" wrapText="1"/>
    </xf>
    <xf numFmtId="41" fontId="19" fillId="2" borderId="11" xfId="1" applyFont="1" applyFill="1" applyBorder="1" applyAlignment="1">
      <alignment horizontal="center" vertical="center" wrapText="1"/>
    </xf>
    <xf numFmtId="164" fontId="19" fillId="2" borderId="6" xfId="0" applyNumberFormat="1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164" fontId="19" fillId="2" borderId="11" xfId="0" applyNumberFormat="1" applyFont="1" applyFill="1" applyBorder="1" applyAlignment="1">
      <alignment horizontal="center" vertical="center" wrapText="1"/>
    </xf>
    <xf numFmtId="41" fontId="7" fillId="2" borderId="8" xfId="1" applyFont="1" applyFill="1" applyBorder="1" applyAlignment="1">
      <alignment horizontal="center" vertical="center" wrapText="1"/>
    </xf>
    <xf numFmtId="41" fontId="7" fillId="2" borderId="12" xfId="1" applyFont="1" applyFill="1" applyBorder="1" applyAlignment="1">
      <alignment horizontal="center" vertical="center" wrapText="1"/>
    </xf>
    <xf numFmtId="41" fontId="7" fillId="2" borderId="10" xfId="1" applyFont="1" applyFill="1" applyBorder="1" applyAlignment="1">
      <alignment horizontal="center" vertical="center" wrapText="1"/>
    </xf>
    <xf numFmtId="41" fontId="7" fillId="2" borderId="6" xfId="1" applyFont="1" applyFill="1" applyBorder="1" applyAlignment="1">
      <alignment horizontal="center" vertical="center" wrapText="1"/>
    </xf>
    <xf numFmtId="41" fontId="7" fillId="2" borderId="11" xfId="1" applyFont="1" applyFill="1" applyBorder="1" applyAlignment="1">
      <alignment horizontal="center" vertical="center" wrapText="1"/>
    </xf>
    <xf numFmtId="41" fontId="7" fillId="2" borderId="2" xfId="1" applyFont="1" applyFill="1" applyBorder="1" applyAlignment="1">
      <alignment vertical="center" wrapText="1"/>
    </xf>
    <xf numFmtId="41" fontId="7" fillId="2" borderId="7" xfId="1" applyFont="1" applyFill="1" applyBorder="1" applyAlignment="1">
      <alignment vertical="center" wrapText="1"/>
    </xf>
    <xf numFmtId="41" fontId="7" fillId="2" borderId="15" xfId="1" applyFont="1" applyFill="1" applyBorder="1" applyAlignment="1">
      <alignment vertical="center" wrapText="1"/>
    </xf>
    <xf numFmtId="41" fontId="7" fillId="2" borderId="13" xfId="1" applyFont="1" applyFill="1" applyBorder="1" applyAlignment="1">
      <alignment vertical="center" wrapText="1"/>
    </xf>
    <xf numFmtId="41" fontId="7" fillId="2" borderId="4" xfId="1" applyFont="1" applyFill="1" applyBorder="1" applyAlignment="1">
      <alignment vertical="center" wrapText="1"/>
    </xf>
    <xf numFmtId="41" fontId="7" fillId="2" borderId="9" xfId="1" applyFont="1" applyFill="1" applyBorder="1" applyAlignment="1">
      <alignment vertical="center" wrapText="1"/>
    </xf>
  </cellXfs>
  <cellStyles count="6">
    <cellStyle name="Comma [0]" xfId="1" builtinId="6"/>
    <cellStyle name="Comma [0] 2" xfId="3"/>
    <cellStyle name="Comma 15" xfId="4"/>
    <cellStyle name="Normal" xfId="0" builtinId="0"/>
    <cellStyle name="Normal 2" xfId="2"/>
    <cellStyle name="Normal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26"/>
  <sheetViews>
    <sheetView tabSelected="1" view="pageBreakPreview" topLeftCell="A64" zoomScale="70" zoomScaleNormal="70" zoomScaleSheetLayoutView="70" workbookViewId="0">
      <selection activeCell="Y73" sqref="Y73:Z76"/>
    </sheetView>
  </sheetViews>
  <sheetFormatPr defaultColWidth="9" defaultRowHeight="15"/>
  <cols>
    <col min="1" max="1" width="9" style="1"/>
    <col min="2" max="2" width="18.5703125" style="1" customWidth="1"/>
    <col min="3" max="3" width="21.7109375" style="1" customWidth="1"/>
    <col min="4" max="4" width="23.42578125" style="1" customWidth="1"/>
    <col min="5" max="5" width="21.5703125" style="1" customWidth="1"/>
    <col min="6" max="6" width="17.28515625" style="1" customWidth="1"/>
    <col min="7" max="7" width="7.85546875" style="1" customWidth="1"/>
    <col min="8" max="9" width="5.5703125" style="1" customWidth="1"/>
    <col min="10" max="10" width="5.140625" style="1" customWidth="1"/>
    <col min="11" max="14" width="5.5703125" style="1" customWidth="1"/>
    <col min="15" max="15" width="17.5703125" style="1" customWidth="1"/>
    <col min="16" max="16" width="26.42578125" style="1" customWidth="1"/>
    <col min="17" max="17" width="14.5703125" style="1" customWidth="1"/>
    <col min="18" max="18" width="10.7109375" style="1" customWidth="1"/>
    <col min="19" max="19" width="16.140625" style="1" customWidth="1"/>
    <col min="20" max="20" width="10.7109375" style="1" customWidth="1"/>
    <col min="21" max="21" width="15.140625" style="1" customWidth="1"/>
    <col min="22" max="22" width="13.42578125" style="1" customWidth="1"/>
    <col min="23" max="23" width="17.42578125" style="1" customWidth="1"/>
    <col min="24" max="24" width="14.140625" style="1" customWidth="1"/>
    <col min="25" max="25" width="10.7109375" style="1" customWidth="1"/>
    <col min="26" max="26" width="16" style="1" customWidth="1"/>
    <col min="27" max="29" width="10.7109375" style="1" customWidth="1"/>
    <col min="30" max="30" width="26.28515625" style="1" bestFit="1" customWidth="1"/>
    <col min="31" max="31" width="17.28515625" style="1" bestFit="1" customWidth="1"/>
    <col min="32" max="32" width="9" style="1"/>
    <col min="33" max="33" width="20.5703125" style="1" bestFit="1" customWidth="1"/>
    <col min="34" max="38" width="9" style="1"/>
    <col min="39" max="39" width="11.140625" style="1" customWidth="1"/>
    <col min="40" max="40" width="12.42578125" style="1" customWidth="1"/>
    <col min="41" max="54" width="9" style="1"/>
    <col min="55" max="55" width="16.5703125" style="1" customWidth="1"/>
    <col min="56" max="56" width="9" style="1"/>
    <col min="57" max="57" width="15.28515625" style="1" customWidth="1"/>
    <col min="58" max="16384" width="9" style="1"/>
  </cols>
  <sheetData>
    <row r="1" spans="1:33" ht="21">
      <c r="A1" s="250" t="s">
        <v>142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90"/>
      <c r="AE1" s="90"/>
      <c r="AF1" s="90"/>
    </row>
    <row r="3" spans="1:33" ht="43.5" customHeight="1">
      <c r="A3" s="251" t="s">
        <v>0</v>
      </c>
      <c r="B3" s="253" t="s">
        <v>1</v>
      </c>
      <c r="C3" s="253" t="s">
        <v>2</v>
      </c>
      <c r="D3" s="253" t="s">
        <v>3</v>
      </c>
      <c r="E3" s="253" t="s">
        <v>4</v>
      </c>
      <c r="F3" s="253" t="s">
        <v>5</v>
      </c>
      <c r="G3" s="255" t="s">
        <v>6</v>
      </c>
      <c r="H3" s="255"/>
      <c r="I3" s="255"/>
      <c r="J3" s="255"/>
      <c r="K3" s="255"/>
      <c r="L3" s="255"/>
      <c r="M3" s="255"/>
      <c r="N3" s="255"/>
      <c r="O3" s="255" t="s">
        <v>7</v>
      </c>
      <c r="P3" s="256" t="s">
        <v>8</v>
      </c>
      <c r="Q3" s="147" t="s">
        <v>43</v>
      </c>
      <c r="R3" s="249" t="s">
        <v>182</v>
      </c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3"/>
    </row>
    <row r="4" spans="1:33" ht="43.5" customHeight="1">
      <c r="A4" s="252"/>
      <c r="B4" s="254"/>
      <c r="C4" s="254"/>
      <c r="D4" s="254"/>
      <c r="E4" s="254"/>
      <c r="F4" s="254"/>
      <c r="G4" s="255"/>
      <c r="H4" s="255"/>
      <c r="I4" s="255"/>
      <c r="J4" s="255"/>
      <c r="K4" s="255"/>
      <c r="L4" s="255"/>
      <c r="M4" s="255"/>
      <c r="N4" s="255"/>
      <c r="O4" s="255"/>
      <c r="P4" s="257"/>
      <c r="Q4" s="146"/>
      <c r="R4" s="150" t="s">
        <v>183</v>
      </c>
      <c r="S4" s="150" t="s">
        <v>184</v>
      </c>
      <c r="T4" s="150" t="s">
        <v>185</v>
      </c>
      <c r="U4" s="150" t="s">
        <v>186</v>
      </c>
      <c r="V4" s="150" t="s">
        <v>187</v>
      </c>
      <c r="W4" s="150" t="s">
        <v>188</v>
      </c>
      <c r="X4" s="150" t="s">
        <v>189</v>
      </c>
      <c r="Y4" s="150" t="s">
        <v>190</v>
      </c>
      <c r="Z4" s="150" t="s">
        <v>191</v>
      </c>
      <c r="AA4" s="150" t="s">
        <v>192</v>
      </c>
      <c r="AB4" s="150" t="s">
        <v>193</v>
      </c>
      <c r="AC4" s="151" t="s">
        <v>194</v>
      </c>
      <c r="AD4" s="23"/>
    </row>
    <row r="5" spans="1:33" ht="43.5" customHeight="1">
      <c r="A5" s="148">
        <v>1</v>
      </c>
      <c r="B5" s="348" t="s">
        <v>77</v>
      </c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50"/>
      <c r="P5" s="149">
        <f>P15</f>
        <v>299508000</v>
      </c>
      <c r="Q5" s="146"/>
      <c r="R5" s="146"/>
      <c r="S5" s="146"/>
      <c r="T5" s="146"/>
      <c r="U5" s="366">
        <v>6600000</v>
      </c>
      <c r="V5" s="366">
        <v>6600000</v>
      </c>
      <c r="W5" s="146"/>
      <c r="X5" s="146"/>
      <c r="Y5" s="146"/>
      <c r="Z5" s="366">
        <v>6600000</v>
      </c>
      <c r="AA5" s="146"/>
      <c r="AB5" s="146"/>
      <c r="AC5" s="146"/>
      <c r="AD5" s="23"/>
    </row>
    <row r="6" spans="1:33" ht="74.099999999999994" customHeight="1">
      <c r="A6" s="285">
        <v>1</v>
      </c>
      <c r="B6" s="284" t="s">
        <v>78</v>
      </c>
      <c r="C6" s="284" t="s">
        <v>78</v>
      </c>
      <c r="D6" s="284" t="s">
        <v>79</v>
      </c>
      <c r="E6" s="284" t="s">
        <v>80</v>
      </c>
      <c r="F6" s="37" t="s">
        <v>81</v>
      </c>
      <c r="G6" s="83">
        <v>25</v>
      </c>
      <c r="H6" s="83" t="s">
        <v>22</v>
      </c>
      <c r="I6" s="83" t="s">
        <v>12</v>
      </c>
      <c r="J6" s="83">
        <v>2</v>
      </c>
      <c r="K6" s="83" t="s">
        <v>25</v>
      </c>
      <c r="L6" s="83" t="s">
        <v>12</v>
      </c>
      <c r="M6" s="83">
        <v>4</v>
      </c>
      <c r="N6" s="83" t="s">
        <v>14</v>
      </c>
      <c r="O6" s="5">
        <v>50000</v>
      </c>
      <c r="P6" s="5">
        <f>O6*M6*J6*G6</f>
        <v>10000000</v>
      </c>
      <c r="Q6" s="110" t="s">
        <v>70</v>
      </c>
      <c r="R6" s="5"/>
      <c r="S6" s="363">
        <v>6600000</v>
      </c>
      <c r="T6" s="5"/>
      <c r="U6" s="367"/>
      <c r="V6" s="367"/>
      <c r="W6" s="5"/>
      <c r="X6" s="5"/>
      <c r="Y6" s="5"/>
      <c r="Z6" s="367"/>
      <c r="AA6" s="5"/>
      <c r="AB6" s="5"/>
      <c r="AC6" s="24"/>
      <c r="AD6" s="62">
        <f>P6+P7+P8</f>
        <v>24400000</v>
      </c>
      <c r="AE6" s="6"/>
    </row>
    <row r="7" spans="1:33" ht="45.75" customHeight="1">
      <c r="A7" s="286"/>
      <c r="B7" s="279"/>
      <c r="C7" s="279"/>
      <c r="D7" s="279"/>
      <c r="E7" s="279"/>
      <c r="F7" s="37" t="s">
        <v>16</v>
      </c>
      <c r="G7" s="83">
        <v>25</v>
      </c>
      <c r="H7" s="83" t="s">
        <v>22</v>
      </c>
      <c r="I7" s="83" t="s">
        <v>12</v>
      </c>
      <c r="J7" s="83">
        <v>2</v>
      </c>
      <c r="K7" s="83" t="s">
        <v>25</v>
      </c>
      <c r="L7" s="83" t="s">
        <v>12</v>
      </c>
      <c r="M7" s="83">
        <v>4</v>
      </c>
      <c r="N7" s="83" t="s">
        <v>14</v>
      </c>
      <c r="O7" s="5">
        <v>48000</v>
      </c>
      <c r="P7" s="5">
        <f t="shared" ref="P7:P8" si="0">O7*M7*J7*G7</f>
        <v>9600000</v>
      </c>
      <c r="Q7" s="110" t="s">
        <v>70</v>
      </c>
      <c r="R7" s="5"/>
      <c r="S7" s="364"/>
      <c r="T7" s="5"/>
      <c r="U7" s="367"/>
      <c r="V7" s="367"/>
      <c r="W7" s="5"/>
      <c r="X7" s="5"/>
      <c r="Y7" s="5"/>
      <c r="Z7" s="367"/>
      <c r="AA7" s="5"/>
      <c r="AB7" s="5"/>
      <c r="AC7" s="24"/>
      <c r="AD7" s="62"/>
      <c r="AE7" s="6"/>
      <c r="AG7" s="6"/>
    </row>
    <row r="8" spans="1:33" ht="45.75" customHeight="1">
      <c r="A8" s="287"/>
      <c r="B8" s="279"/>
      <c r="C8" s="279"/>
      <c r="D8" s="279"/>
      <c r="E8" s="279"/>
      <c r="F8" s="37" t="s">
        <v>11</v>
      </c>
      <c r="G8" s="83">
        <v>25</v>
      </c>
      <c r="H8" s="83" t="s">
        <v>22</v>
      </c>
      <c r="I8" s="83" t="s">
        <v>12</v>
      </c>
      <c r="J8" s="83">
        <v>2</v>
      </c>
      <c r="K8" s="83" t="s">
        <v>25</v>
      </c>
      <c r="L8" s="83" t="s">
        <v>12</v>
      </c>
      <c r="M8" s="83">
        <v>4</v>
      </c>
      <c r="N8" s="83" t="s">
        <v>14</v>
      </c>
      <c r="O8" s="5">
        <v>24000</v>
      </c>
      <c r="P8" s="5">
        <f t="shared" si="0"/>
        <v>4800000</v>
      </c>
      <c r="Q8" s="110" t="s">
        <v>70</v>
      </c>
      <c r="R8" s="5"/>
      <c r="S8" s="364"/>
      <c r="T8" s="5"/>
      <c r="U8" s="367"/>
      <c r="V8" s="367"/>
      <c r="W8" s="5"/>
      <c r="X8" s="5"/>
      <c r="Y8" s="5"/>
      <c r="Z8" s="367"/>
      <c r="AA8" s="5"/>
      <c r="AB8" s="5"/>
      <c r="AC8" s="24"/>
      <c r="AD8" s="62"/>
      <c r="AE8" s="6"/>
      <c r="AG8" s="6"/>
    </row>
    <row r="9" spans="1:33" ht="45.75" customHeight="1">
      <c r="A9" s="78"/>
      <c r="B9" s="279"/>
      <c r="C9" s="279"/>
      <c r="D9" s="279"/>
      <c r="E9" s="280"/>
      <c r="F9" s="37" t="s">
        <v>173</v>
      </c>
      <c r="G9" s="83">
        <v>1</v>
      </c>
      <c r="H9" s="83" t="s">
        <v>140</v>
      </c>
      <c r="I9" s="83" t="s">
        <v>12</v>
      </c>
      <c r="J9" s="83">
        <v>4</v>
      </c>
      <c r="K9" s="83" t="s">
        <v>14</v>
      </c>
      <c r="L9" s="83"/>
      <c r="M9" s="83"/>
      <c r="N9" s="83"/>
      <c r="O9" s="5">
        <v>500000</v>
      </c>
      <c r="P9" s="5">
        <f>O9*J9*G9</f>
        <v>2000000</v>
      </c>
      <c r="Q9" s="110" t="s">
        <v>70</v>
      </c>
      <c r="R9" s="5"/>
      <c r="S9" s="365"/>
      <c r="T9" s="5"/>
      <c r="U9" s="368"/>
      <c r="V9" s="368"/>
      <c r="W9" s="5"/>
      <c r="X9" s="5"/>
      <c r="Y9" s="5"/>
      <c r="Z9" s="368"/>
      <c r="AA9" s="5"/>
      <c r="AB9" s="5"/>
      <c r="AC9" s="24"/>
      <c r="AD9" s="62"/>
      <c r="AE9" s="6"/>
      <c r="AG9" s="6"/>
    </row>
    <row r="10" spans="1:33" ht="45.75" customHeight="1">
      <c r="A10" s="78"/>
      <c r="B10" s="279"/>
      <c r="C10" s="279"/>
      <c r="D10" s="280"/>
      <c r="E10" s="231" t="s">
        <v>143</v>
      </c>
      <c r="F10" s="232"/>
      <c r="G10" s="232"/>
      <c r="H10" s="232"/>
      <c r="I10" s="232"/>
      <c r="J10" s="232"/>
      <c r="K10" s="232"/>
      <c r="L10" s="232"/>
      <c r="M10" s="232"/>
      <c r="N10" s="232"/>
      <c r="O10" s="233"/>
      <c r="P10" s="113">
        <f>SUM(P6:P9)</f>
        <v>26400000</v>
      </c>
      <c r="Q10" s="137"/>
      <c r="R10" s="281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3"/>
      <c r="AD10" s="62"/>
      <c r="AE10" s="6"/>
      <c r="AG10" s="6"/>
    </row>
    <row r="11" spans="1:33" ht="66.75" customHeight="1">
      <c r="A11" s="78">
        <v>2</v>
      </c>
      <c r="B11" s="279"/>
      <c r="C11" s="279"/>
      <c r="D11" s="278" t="s">
        <v>82</v>
      </c>
      <c r="E11" s="35" t="s">
        <v>83</v>
      </c>
      <c r="F11" s="37" t="s">
        <v>102</v>
      </c>
      <c r="G11" s="33">
        <v>55</v>
      </c>
      <c r="H11" s="33" t="s">
        <v>22</v>
      </c>
      <c r="I11" s="33" t="s">
        <v>12</v>
      </c>
      <c r="J11" s="33">
        <v>120</v>
      </c>
      <c r="K11" s="33" t="s">
        <v>52</v>
      </c>
      <c r="L11" s="33"/>
      <c r="M11" s="33"/>
      <c r="N11" s="33"/>
      <c r="O11" s="4">
        <v>21500</v>
      </c>
      <c r="P11" s="4">
        <f>O11*J11*G11</f>
        <v>141900000</v>
      </c>
      <c r="Q11" s="114" t="s">
        <v>70</v>
      </c>
      <c r="R11" s="4"/>
      <c r="S11" s="4"/>
      <c r="T11" s="4"/>
      <c r="U11" s="369">
        <v>69660000</v>
      </c>
      <c r="V11" s="370"/>
      <c r="W11" s="4">
        <v>72240000</v>
      </c>
      <c r="X11" s="4"/>
      <c r="Y11" s="4"/>
      <c r="Z11" s="4"/>
      <c r="AA11" s="4"/>
      <c r="AB11" s="4"/>
      <c r="AC11" s="24"/>
      <c r="AD11" s="45" t="e">
        <f>P11+#REF!</f>
        <v>#REF!</v>
      </c>
    </row>
    <row r="12" spans="1:33" ht="66.75" customHeight="1">
      <c r="A12" s="78"/>
      <c r="B12" s="279"/>
      <c r="C12" s="279"/>
      <c r="D12" s="279"/>
      <c r="E12" s="278" t="s">
        <v>84</v>
      </c>
      <c r="F12" s="37" t="s">
        <v>174</v>
      </c>
      <c r="G12" s="33">
        <v>92</v>
      </c>
      <c r="H12" s="33" t="s">
        <v>22</v>
      </c>
      <c r="I12" s="33" t="s">
        <v>12</v>
      </c>
      <c r="J12" s="33">
        <v>56</v>
      </c>
      <c r="K12" s="33" t="s">
        <v>52</v>
      </c>
      <c r="L12" s="33"/>
      <c r="M12" s="33"/>
      <c r="N12" s="33"/>
      <c r="O12" s="4">
        <v>16500</v>
      </c>
      <c r="P12" s="4">
        <f t="shared" ref="P12:P13" si="1">O12*J12*G12</f>
        <v>85008000</v>
      </c>
      <c r="Q12" s="114" t="s">
        <v>70</v>
      </c>
      <c r="R12" s="4"/>
      <c r="S12" s="4"/>
      <c r="T12" s="4"/>
      <c r="U12" s="369">
        <v>27720000</v>
      </c>
      <c r="V12" s="370"/>
      <c r="W12" s="369">
        <v>27720000</v>
      </c>
      <c r="X12" s="370"/>
      <c r="Y12" s="369">
        <v>29568000</v>
      </c>
      <c r="Z12" s="370"/>
      <c r="AA12" s="4"/>
      <c r="AB12" s="4"/>
      <c r="AC12" s="24"/>
      <c r="AD12" s="45"/>
    </row>
    <row r="13" spans="1:33" ht="56.25" customHeight="1">
      <c r="A13" s="78"/>
      <c r="B13" s="279"/>
      <c r="C13" s="279"/>
      <c r="D13" s="279"/>
      <c r="E13" s="279"/>
      <c r="F13" s="35" t="s">
        <v>175</v>
      </c>
      <c r="G13" s="111">
        <v>50</v>
      </c>
      <c r="H13" s="111" t="s">
        <v>22</v>
      </c>
      <c r="I13" s="111" t="s">
        <v>12</v>
      </c>
      <c r="J13" s="111">
        <v>56</v>
      </c>
      <c r="K13" s="111" t="s">
        <v>52</v>
      </c>
      <c r="L13" s="111"/>
      <c r="M13" s="111"/>
      <c r="N13" s="111"/>
      <c r="O13" s="112">
        <v>16500</v>
      </c>
      <c r="P13" s="112">
        <f t="shared" si="1"/>
        <v>46200000</v>
      </c>
      <c r="Q13" s="114" t="s">
        <v>70</v>
      </c>
      <c r="R13" s="4"/>
      <c r="S13" s="4"/>
      <c r="T13" s="4"/>
      <c r="U13" s="369">
        <v>23100000</v>
      </c>
      <c r="V13" s="370"/>
      <c r="W13" s="369">
        <v>23100000</v>
      </c>
      <c r="X13" s="370"/>
      <c r="Y13" s="4"/>
      <c r="Z13" s="4"/>
      <c r="AA13" s="4"/>
      <c r="AB13" s="4"/>
      <c r="AC13" s="24"/>
      <c r="AD13" s="45" t="e">
        <f>P13+#REF!</f>
        <v>#REF!</v>
      </c>
    </row>
    <row r="14" spans="1:33" ht="39" customHeight="1">
      <c r="A14" s="83"/>
      <c r="B14" s="280"/>
      <c r="C14" s="280"/>
      <c r="D14" s="280"/>
      <c r="E14" s="280"/>
      <c r="F14" s="231" t="s">
        <v>143</v>
      </c>
      <c r="G14" s="232"/>
      <c r="H14" s="232"/>
      <c r="I14" s="232"/>
      <c r="J14" s="232"/>
      <c r="K14" s="232"/>
      <c r="L14" s="232"/>
      <c r="M14" s="232"/>
      <c r="N14" s="232"/>
      <c r="O14" s="233"/>
      <c r="P14" s="61">
        <f>SUM(P11:P13)</f>
        <v>273108000</v>
      </c>
      <c r="Q14" s="138"/>
      <c r="R14" s="272"/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74"/>
      <c r="AD14" s="45"/>
    </row>
    <row r="15" spans="1:33" ht="39" customHeight="1">
      <c r="A15" s="234" t="s">
        <v>88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6"/>
      <c r="P15" s="65">
        <f>P10+P14</f>
        <v>299508000</v>
      </c>
      <c r="Q15" s="139"/>
      <c r="R15" s="272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4"/>
      <c r="AD15" s="45"/>
    </row>
    <row r="16" spans="1:33" ht="46.5" customHeight="1">
      <c r="A16" s="351"/>
      <c r="B16" s="352"/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3"/>
      <c r="AD16" s="23"/>
      <c r="AG16" s="6"/>
    </row>
    <row r="17" spans="1:55" ht="39.75" customHeight="1">
      <c r="A17" s="57">
        <v>2</v>
      </c>
      <c r="B17" s="258" t="s">
        <v>86</v>
      </c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60"/>
      <c r="P17" s="51">
        <f>P26+P36+P48+P57+P68+P77+P98</f>
        <v>258486000</v>
      </c>
      <c r="Q17" s="140"/>
      <c r="R17" s="319"/>
      <c r="S17" s="320"/>
      <c r="T17" s="320"/>
      <c r="U17" s="320"/>
      <c r="V17" s="320"/>
      <c r="W17" s="320"/>
      <c r="X17" s="320"/>
      <c r="Y17" s="320"/>
      <c r="Z17" s="320"/>
      <c r="AA17" s="320"/>
      <c r="AB17" s="320"/>
      <c r="AC17" s="321"/>
      <c r="AD17" s="23"/>
    </row>
    <row r="18" spans="1:55" ht="65.25" customHeight="1">
      <c r="A18" s="226">
        <v>1</v>
      </c>
      <c r="B18" s="278" t="s">
        <v>54</v>
      </c>
      <c r="C18" s="300" t="s">
        <v>176</v>
      </c>
      <c r="D18" s="297" t="s">
        <v>62</v>
      </c>
      <c r="E18" s="103" t="s">
        <v>63</v>
      </c>
      <c r="F18" s="31" t="s">
        <v>46</v>
      </c>
      <c r="G18" s="53">
        <v>2</v>
      </c>
      <c r="H18" s="53" t="s">
        <v>22</v>
      </c>
      <c r="I18" s="53" t="s">
        <v>12</v>
      </c>
      <c r="J18" s="53">
        <v>61</v>
      </c>
      <c r="K18" s="53" t="s">
        <v>179</v>
      </c>
      <c r="L18" s="53" t="s">
        <v>12</v>
      </c>
      <c r="M18" s="53">
        <v>3</v>
      </c>
      <c r="N18" s="53" t="s">
        <v>14</v>
      </c>
      <c r="O18" s="29">
        <v>50000</v>
      </c>
      <c r="P18" s="109">
        <f>O18*M18*J18*G18</f>
        <v>18300000</v>
      </c>
      <c r="Q18" s="132" t="s">
        <v>70</v>
      </c>
      <c r="R18" s="371">
        <v>9000000</v>
      </c>
      <c r="S18" s="372"/>
      <c r="T18" s="373"/>
      <c r="U18" s="371">
        <v>9300000</v>
      </c>
      <c r="V18" s="372"/>
      <c r="W18" s="373"/>
      <c r="X18" s="163"/>
      <c r="Y18" s="163"/>
      <c r="Z18" s="163"/>
      <c r="AA18" s="109"/>
      <c r="AB18" s="109"/>
      <c r="AC18" s="63"/>
      <c r="AD18" s="23"/>
    </row>
    <row r="19" spans="1:55" ht="39.75" customHeight="1">
      <c r="A19" s="227"/>
      <c r="B19" s="279"/>
      <c r="C19" s="301"/>
      <c r="D19" s="298"/>
      <c r="E19" s="103" t="s">
        <v>177</v>
      </c>
      <c r="F19" s="31" t="s">
        <v>46</v>
      </c>
      <c r="G19" s="53">
        <v>2</v>
      </c>
      <c r="H19" s="53" t="s">
        <v>22</v>
      </c>
      <c r="I19" s="53" t="s">
        <v>12</v>
      </c>
      <c r="J19" s="53">
        <v>20</v>
      </c>
      <c r="K19" s="53" t="s">
        <v>179</v>
      </c>
      <c r="L19" s="53" t="s">
        <v>12</v>
      </c>
      <c r="M19" s="53">
        <v>3</v>
      </c>
      <c r="N19" s="53" t="s">
        <v>14</v>
      </c>
      <c r="O19" s="29">
        <v>50000</v>
      </c>
      <c r="P19" s="109">
        <f t="shared" ref="P19:P20" si="2">O19*M19*J19*G19</f>
        <v>6000000</v>
      </c>
      <c r="Q19" s="132" t="s">
        <v>70</v>
      </c>
      <c r="R19" s="371">
        <v>3000000</v>
      </c>
      <c r="S19" s="372"/>
      <c r="T19" s="373"/>
      <c r="U19" s="371">
        <v>3000000</v>
      </c>
      <c r="V19" s="372"/>
      <c r="W19" s="373"/>
      <c r="X19" s="163"/>
      <c r="Y19" s="163"/>
      <c r="Z19" s="163"/>
      <c r="AA19" s="163"/>
      <c r="AB19" s="163"/>
      <c r="AC19" s="63"/>
      <c r="AD19" s="23"/>
    </row>
    <row r="20" spans="1:55" ht="57.75" customHeight="1">
      <c r="A20" s="227"/>
      <c r="B20" s="279"/>
      <c r="C20" s="301"/>
      <c r="D20" s="298"/>
      <c r="E20" s="103" t="s">
        <v>178</v>
      </c>
      <c r="F20" s="31" t="s">
        <v>46</v>
      </c>
      <c r="G20" s="53">
        <v>2</v>
      </c>
      <c r="H20" s="53" t="s">
        <v>22</v>
      </c>
      <c r="I20" s="53" t="s">
        <v>12</v>
      </c>
      <c r="J20" s="53">
        <v>26</v>
      </c>
      <c r="K20" s="53" t="s">
        <v>179</v>
      </c>
      <c r="L20" s="53" t="s">
        <v>12</v>
      </c>
      <c r="M20" s="53">
        <v>3</v>
      </c>
      <c r="N20" s="53" t="s">
        <v>14</v>
      </c>
      <c r="O20" s="29">
        <v>50000</v>
      </c>
      <c r="P20" s="109">
        <f t="shared" si="2"/>
        <v>7800000</v>
      </c>
      <c r="Q20" s="132" t="s">
        <v>70</v>
      </c>
      <c r="R20" s="374">
        <v>3900000</v>
      </c>
      <c r="S20" s="375"/>
      <c r="T20" s="376"/>
      <c r="U20" s="374">
        <v>3900000</v>
      </c>
      <c r="V20" s="375"/>
      <c r="W20" s="376"/>
      <c r="X20" s="109"/>
      <c r="Y20" s="109"/>
      <c r="Z20" s="109"/>
      <c r="AA20" s="109"/>
      <c r="AB20" s="109"/>
      <c r="AC20" s="63"/>
      <c r="AD20" s="23"/>
    </row>
    <row r="21" spans="1:55" ht="57.75" customHeight="1">
      <c r="A21" s="227"/>
      <c r="B21" s="279"/>
      <c r="C21" s="301"/>
      <c r="D21" s="299"/>
      <c r="E21" s="116"/>
      <c r="F21" s="294" t="s">
        <v>143</v>
      </c>
      <c r="G21" s="295"/>
      <c r="H21" s="295"/>
      <c r="I21" s="295"/>
      <c r="J21" s="295"/>
      <c r="K21" s="295"/>
      <c r="L21" s="295"/>
      <c r="M21" s="295"/>
      <c r="N21" s="295"/>
      <c r="O21" s="296"/>
      <c r="P21" s="51">
        <f>SUM(P18:P20)</f>
        <v>32100000</v>
      </c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63"/>
      <c r="AD21" s="23"/>
    </row>
    <row r="22" spans="1:55" ht="57" customHeight="1">
      <c r="A22" s="227"/>
      <c r="B22" s="279"/>
      <c r="C22" s="301"/>
      <c r="D22" s="270" t="s">
        <v>67</v>
      </c>
      <c r="E22" s="88" t="s">
        <v>144</v>
      </c>
      <c r="F22" s="31" t="s">
        <v>46</v>
      </c>
      <c r="G22" s="29">
        <v>2</v>
      </c>
      <c r="H22" s="29" t="s">
        <v>22</v>
      </c>
      <c r="I22" s="29" t="s">
        <v>12</v>
      </c>
      <c r="J22" s="29">
        <v>22</v>
      </c>
      <c r="K22" s="32" t="s">
        <v>69</v>
      </c>
      <c r="L22" s="29" t="s">
        <v>12</v>
      </c>
      <c r="M22" s="29">
        <v>3</v>
      </c>
      <c r="N22" s="29" t="s">
        <v>145</v>
      </c>
      <c r="O22" s="29">
        <v>50000</v>
      </c>
      <c r="P22" s="29">
        <f>O22*M22*J22*G22</f>
        <v>6600000</v>
      </c>
      <c r="Q22" s="32" t="s">
        <v>70</v>
      </c>
      <c r="R22" s="29"/>
      <c r="S22" s="29">
        <v>11</v>
      </c>
      <c r="T22" s="29"/>
      <c r="U22" s="29">
        <v>11</v>
      </c>
      <c r="V22" s="29">
        <v>11</v>
      </c>
      <c r="W22" s="29">
        <v>9</v>
      </c>
      <c r="X22" s="29">
        <v>9</v>
      </c>
      <c r="Y22" s="29">
        <v>9</v>
      </c>
      <c r="Z22" s="29">
        <v>9</v>
      </c>
      <c r="AA22" s="29">
        <v>9</v>
      </c>
      <c r="AB22" s="29"/>
      <c r="AC22" s="24"/>
      <c r="AD22" s="45" t="e">
        <f>P26-#REF!</f>
        <v>#REF!</v>
      </c>
    </row>
    <row r="23" spans="1:55" ht="63" customHeight="1">
      <c r="A23" s="227"/>
      <c r="B23" s="279"/>
      <c r="C23" s="301"/>
      <c r="D23" s="270"/>
      <c r="E23" s="88" t="s">
        <v>68</v>
      </c>
      <c r="F23" s="117" t="s">
        <v>46</v>
      </c>
      <c r="G23" s="93">
        <v>2</v>
      </c>
      <c r="H23" s="93" t="s">
        <v>22</v>
      </c>
      <c r="I23" s="93" t="s">
        <v>12</v>
      </c>
      <c r="J23" s="93">
        <v>7</v>
      </c>
      <c r="K23" s="118" t="s">
        <v>14</v>
      </c>
      <c r="L23" s="93" t="s">
        <v>12</v>
      </c>
      <c r="M23" s="93">
        <v>1</v>
      </c>
      <c r="N23" s="93" t="s">
        <v>145</v>
      </c>
      <c r="O23" s="93">
        <v>50000</v>
      </c>
      <c r="P23" s="29">
        <f>O23*M23*J23*G23</f>
        <v>700000</v>
      </c>
      <c r="Q23" s="32" t="s">
        <v>70</v>
      </c>
      <c r="R23" s="29"/>
      <c r="S23" s="29"/>
      <c r="T23" s="29"/>
      <c r="U23" s="29"/>
      <c r="V23" s="29"/>
      <c r="W23" s="29">
        <v>3</v>
      </c>
      <c r="X23" s="29"/>
      <c r="Y23" s="29"/>
      <c r="Z23" s="29"/>
      <c r="AA23" s="29"/>
      <c r="AB23" s="29"/>
      <c r="AC23" s="24"/>
      <c r="AD23" s="45"/>
    </row>
    <row r="24" spans="1:55" ht="63" customHeight="1">
      <c r="A24" s="227"/>
      <c r="B24" s="279"/>
      <c r="C24" s="301"/>
      <c r="D24" s="207" t="s">
        <v>225</v>
      </c>
      <c r="E24" s="186" t="s">
        <v>224</v>
      </c>
      <c r="F24" s="187" t="s">
        <v>46</v>
      </c>
      <c r="G24" s="188">
        <v>2</v>
      </c>
      <c r="H24" s="188" t="s">
        <v>22</v>
      </c>
      <c r="I24" s="188" t="s">
        <v>12</v>
      </c>
      <c r="J24" s="188">
        <v>8</v>
      </c>
      <c r="K24" s="189" t="s">
        <v>179</v>
      </c>
      <c r="L24" s="188" t="s">
        <v>12</v>
      </c>
      <c r="M24" s="188">
        <v>1</v>
      </c>
      <c r="N24" s="188" t="s">
        <v>145</v>
      </c>
      <c r="O24" s="188">
        <v>50000</v>
      </c>
      <c r="P24" s="190">
        <f>O24*M24*J24*G24</f>
        <v>800000</v>
      </c>
      <c r="Q24" s="191" t="s">
        <v>70</v>
      </c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2"/>
      <c r="AD24" s="45"/>
      <c r="AE24" s="186" t="s">
        <v>224</v>
      </c>
      <c r="AF24" s="187" t="s">
        <v>46</v>
      </c>
      <c r="AG24" s="188">
        <v>2</v>
      </c>
      <c r="AH24" s="188" t="s">
        <v>22</v>
      </c>
      <c r="AI24" s="188" t="s">
        <v>12</v>
      </c>
      <c r="AJ24" s="188">
        <v>8</v>
      </c>
      <c r="AK24" s="189" t="s">
        <v>179</v>
      </c>
      <c r="AL24" s="188" t="s">
        <v>12</v>
      </c>
      <c r="AM24" s="188">
        <v>1</v>
      </c>
      <c r="AN24" s="188" t="s">
        <v>145</v>
      </c>
      <c r="AO24" s="188">
        <v>50000</v>
      </c>
      <c r="AP24" s="190">
        <f>AO24*AM24*AJ24*AG24</f>
        <v>800000</v>
      </c>
      <c r="AQ24" s="191" t="s">
        <v>70</v>
      </c>
      <c r="AR24" s="190"/>
      <c r="AS24" s="190"/>
      <c r="AT24" s="190"/>
      <c r="AU24" s="190"/>
      <c r="AV24" s="190"/>
      <c r="AW24" s="190"/>
      <c r="AX24" s="190"/>
      <c r="AY24" s="190"/>
      <c r="AZ24" s="190"/>
      <c r="BA24" s="190"/>
      <c r="BB24" s="190"/>
      <c r="BC24" s="192"/>
    </row>
    <row r="25" spans="1:55" ht="40.5" customHeight="1">
      <c r="A25" s="228"/>
      <c r="B25" s="280"/>
      <c r="C25" s="302"/>
      <c r="D25" s="195"/>
      <c r="E25" s="294" t="s">
        <v>143</v>
      </c>
      <c r="F25" s="295"/>
      <c r="G25" s="295"/>
      <c r="H25" s="295"/>
      <c r="I25" s="295"/>
      <c r="J25" s="295"/>
      <c r="K25" s="295"/>
      <c r="L25" s="295"/>
      <c r="M25" s="295"/>
      <c r="N25" s="296"/>
      <c r="O25" s="51"/>
      <c r="P25" s="121">
        <f>SUM(P22:P24)</f>
        <v>8100000</v>
      </c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89"/>
      <c r="AD25" s="45"/>
    </row>
    <row r="26" spans="1:55" ht="39.75" customHeight="1">
      <c r="A26" s="231" t="s">
        <v>88</v>
      </c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3"/>
      <c r="P26" s="61">
        <f>P21+P25</f>
        <v>40200000</v>
      </c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89"/>
      <c r="AD26" s="23"/>
    </row>
    <row r="27" spans="1:55" ht="51.75" customHeight="1">
      <c r="A27" s="261">
        <v>2</v>
      </c>
      <c r="B27" s="278" t="s">
        <v>54</v>
      </c>
      <c r="C27" s="278" t="s">
        <v>56</v>
      </c>
      <c r="D27" s="269" t="s">
        <v>57</v>
      </c>
      <c r="E27" s="278" t="s">
        <v>58</v>
      </c>
      <c r="F27" s="40" t="s">
        <v>180</v>
      </c>
      <c r="G27" s="9">
        <v>2</v>
      </c>
      <c r="H27" s="9" t="s">
        <v>22</v>
      </c>
      <c r="I27" s="9" t="s">
        <v>12</v>
      </c>
      <c r="J27" s="9">
        <v>16</v>
      </c>
      <c r="K27" s="9" t="s">
        <v>69</v>
      </c>
      <c r="L27" s="9" t="s">
        <v>12</v>
      </c>
      <c r="M27" s="9">
        <v>5</v>
      </c>
      <c r="N27" s="9" t="s">
        <v>14</v>
      </c>
      <c r="O27" s="25">
        <v>50000</v>
      </c>
      <c r="P27" s="25">
        <f>O27*M27*J27*G27</f>
        <v>8000000</v>
      </c>
      <c r="Q27" s="26" t="s">
        <v>70</v>
      </c>
      <c r="R27" s="25"/>
      <c r="S27" s="25">
        <v>8</v>
      </c>
      <c r="T27" s="25">
        <v>8</v>
      </c>
      <c r="U27" s="25">
        <v>8</v>
      </c>
      <c r="V27" s="25">
        <v>8</v>
      </c>
      <c r="W27" s="25">
        <v>8</v>
      </c>
      <c r="X27" s="25">
        <v>8</v>
      </c>
      <c r="Y27" s="25">
        <v>8</v>
      </c>
      <c r="Z27" s="25">
        <v>8</v>
      </c>
      <c r="AA27" s="25">
        <v>8</v>
      </c>
      <c r="AB27" s="25">
        <v>8</v>
      </c>
      <c r="AC27" s="164"/>
      <c r="AD27" s="23"/>
    </row>
    <row r="28" spans="1:55" ht="51.75" customHeight="1">
      <c r="A28" s="262"/>
      <c r="B28" s="279"/>
      <c r="C28" s="279"/>
      <c r="D28" s="269"/>
      <c r="E28" s="279"/>
      <c r="F28" s="40" t="s">
        <v>31</v>
      </c>
      <c r="G28" s="9">
        <v>15</v>
      </c>
      <c r="H28" s="9" t="s">
        <v>22</v>
      </c>
      <c r="I28" s="9" t="s">
        <v>12</v>
      </c>
      <c r="J28" s="9">
        <v>16</v>
      </c>
      <c r="K28" s="9" t="s">
        <v>69</v>
      </c>
      <c r="L28" s="9" t="s">
        <v>12</v>
      </c>
      <c r="M28" s="9">
        <v>1</v>
      </c>
      <c r="N28" s="9" t="s">
        <v>14</v>
      </c>
      <c r="O28" s="25">
        <v>50000</v>
      </c>
      <c r="P28" s="25">
        <f>O28*M28*J28*G28</f>
        <v>12000000</v>
      </c>
      <c r="Q28" s="26" t="s">
        <v>70</v>
      </c>
      <c r="R28" s="25"/>
      <c r="S28" s="25"/>
      <c r="T28" s="25"/>
      <c r="U28" s="25"/>
      <c r="V28" s="25"/>
      <c r="W28" s="25">
        <v>8</v>
      </c>
      <c r="X28" s="25"/>
      <c r="Y28" s="25"/>
      <c r="Z28" s="25"/>
      <c r="AA28" s="25"/>
      <c r="AB28" s="25">
        <v>8</v>
      </c>
      <c r="AC28" s="164"/>
      <c r="AD28" s="23"/>
    </row>
    <row r="29" spans="1:55" ht="39.75" customHeight="1">
      <c r="A29" s="262"/>
      <c r="B29" s="279"/>
      <c r="C29" s="279"/>
      <c r="D29" s="269"/>
      <c r="E29" s="279"/>
      <c r="F29" s="27" t="s">
        <v>11</v>
      </c>
      <c r="G29" s="26">
        <v>15</v>
      </c>
      <c r="H29" s="26" t="s">
        <v>42</v>
      </c>
      <c r="I29" s="26" t="s">
        <v>12</v>
      </c>
      <c r="J29" s="26">
        <v>16</v>
      </c>
      <c r="K29" s="26" t="s">
        <v>69</v>
      </c>
      <c r="L29" s="9" t="s">
        <v>12</v>
      </c>
      <c r="M29" s="9">
        <v>5</v>
      </c>
      <c r="N29" s="9" t="s">
        <v>14</v>
      </c>
      <c r="O29" s="25">
        <v>24000</v>
      </c>
      <c r="P29" s="25">
        <f>O29*M29*J29*G29</f>
        <v>28800000</v>
      </c>
      <c r="Q29" s="26" t="s">
        <v>70</v>
      </c>
      <c r="R29" s="25"/>
      <c r="S29" s="25">
        <v>8</v>
      </c>
      <c r="T29" s="25">
        <v>8</v>
      </c>
      <c r="U29" s="25">
        <v>8</v>
      </c>
      <c r="V29" s="25">
        <v>8</v>
      </c>
      <c r="W29" s="25">
        <v>8</v>
      </c>
      <c r="X29" s="25">
        <v>8</v>
      </c>
      <c r="Y29" s="25">
        <v>8</v>
      </c>
      <c r="Z29" s="25">
        <v>8</v>
      </c>
      <c r="AA29" s="25">
        <v>8</v>
      </c>
      <c r="AB29" s="25">
        <v>8</v>
      </c>
      <c r="AC29" s="164"/>
      <c r="AD29" s="23"/>
    </row>
    <row r="30" spans="1:55" ht="39.75" customHeight="1">
      <c r="A30" s="262"/>
      <c r="B30" s="279"/>
      <c r="C30" s="279"/>
      <c r="D30" s="269"/>
      <c r="E30" s="280"/>
      <c r="F30" s="310" t="s">
        <v>143</v>
      </c>
      <c r="G30" s="311"/>
      <c r="H30" s="311"/>
      <c r="I30" s="311"/>
      <c r="J30" s="311"/>
      <c r="K30" s="311"/>
      <c r="L30" s="311"/>
      <c r="M30" s="311"/>
      <c r="N30" s="311"/>
      <c r="O30" s="312"/>
      <c r="P30" s="115">
        <f>SUM(P27:P29)</f>
        <v>48800000</v>
      </c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64"/>
      <c r="AD30" s="23"/>
    </row>
    <row r="31" spans="1:55" ht="39.75" customHeight="1">
      <c r="A31" s="262"/>
      <c r="B31" s="279"/>
      <c r="C31" s="279"/>
      <c r="D31" s="269"/>
      <c r="E31" s="269" t="s">
        <v>87</v>
      </c>
      <c r="F31" s="30" t="s">
        <v>24</v>
      </c>
      <c r="G31" s="29">
        <v>2</v>
      </c>
      <c r="H31" s="29" t="s">
        <v>22</v>
      </c>
      <c r="I31" s="29" t="s">
        <v>12</v>
      </c>
      <c r="J31" s="29">
        <v>13</v>
      </c>
      <c r="K31" s="29" t="s">
        <v>14</v>
      </c>
      <c r="L31" s="29" t="s">
        <v>12</v>
      </c>
      <c r="M31" s="29">
        <v>4</v>
      </c>
      <c r="N31" s="29" t="s">
        <v>146</v>
      </c>
      <c r="O31" s="29">
        <v>50000</v>
      </c>
      <c r="P31" s="29">
        <f>O31*M31*J31*G31</f>
        <v>5200000</v>
      </c>
      <c r="Q31" s="26" t="s">
        <v>70</v>
      </c>
      <c r="R31" s="29"/>
      <c r="S31" s="29">
        <v>6</v>
      </c>
      <c r="T31" s="29"/>
      <c r="U31" s="29">
        <v>6</v>
      </c>
      <c r="V31" s="29">
        <v>6</v>
      </c>
      <c r="W31" s="29">
        <v>6</v>
      </c>
      <c r="X31" s="29">
        <v>8</v>
      </c>
      <c r="Y31" s="29">
        <v>5</v>
      </c>
      <c r="Z31" s="29">
        <v>5</v>
      </c>
      <c r="AA31" s="29">
        <v>5</v>
      </c>
      <c r="AB31" s="29">
        <v>5</v>
      </c>
      <c r="AC31" s="164"/>
      <c r="AD31" s="23"/>
    </row>
    <row r="32" spans="1:55" ht="39.75" customHeight="1">
      <c r="A32" s="262"/>
      <c r="B32" s="279"/>
      <c r="C32" s="279"/>
      <c r="D32" s="269"/>
      <c r="E32" s="269"/>
      <c r="F32" s="30" t="s">
        <v>147</v>
      </c>
      <c r="G32" s="29">
        <v>12</v>
      </c>
      <c r="H32" s="29" t="s">
        <v>22</v>
      </c>
      <c r="I32" s="29" t="s">
        <v>12</v>
      </c>
      <c r="J32" s="29">
        <v>13</v>
      </c>
      <c r="K32" s="29" t="s">
        <v>14</v>
      </c>
      <c r="L32" s="29"/>
      <c r="M32" s="29"/>
      <c r="N32" s="29"/>
      <c r="O32" s="29">
        <v>50000</v>
      </c>
      <c r="P32" s="29">
        <f>O32*J32*G32</f>
        <v>7800000</v>
      </c>
      <c r="Q32" s="26" t="s">
        <v>70</v>
      </c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>
        <v>13</v>
      </c>
      <c r="AC32" s="164"/>
      <c r="AD32" s="23"/>
    </row>
    <row r="33" spans="1:30" ht="39.75" customHeight="1">
      <c r="A33" s="262"/>
      <c r="B33" s="279"/>
      <c r="C33" s="279"/>
      <c r="D33" s="269"/>
      <c r="E33" s="269"/>
      <c r="F33" s="122" t="s">
        <v>11</v>
      </c>
      <c r="G33" s="93">
        <v>12</v>
      </c>
      <c r="H33" s="93" t="s">
        <v>22</v>
      </c>
      <c r="I33" s="93" t="s">
        <v>12</v>
      </c>
      <c r="J33" s="93">
        <v>13</v>
      </c>
      <c r="K33" s="93" t="s">
        <v>14</v>
      </c>
      <c r="L33" s="93" t="s">
        <v>12</v>
      </c>
      <c r="M33" s="93">
        <v>4</v>
      </c>
      <c r="N33" s="93" t="s">
        <v>146</v>
      </c>
      <c r="O33" s="93">
        <v>24000</v>
      </c>
      <c r="P33" s="29">
        <f>O33*M33*J33*G33</f>
        <v>14976000</v>
      </c>
      <c r="Q33" s="26" t="s">
        <v>70</v>
      </c>
      <c r="R33" s="29"/>
      <c r="S33" s="29">
        <v>6</v>
      </c>
      <c r="T33" s="29"/>
      <c r="U33" s="29">
        <v>6</v>
      </c>
      <c r="V33" s="29">
        <v>6</v>
      </c>
      <c r="W33" s="29">
        <v>6</v>
      </c>
      <c r="X33" s="29">
        <v>8</v>
      </c>
      <c r="Y33" s="29">
        <v>5</v>
      </c>
      <c r="Z33" s="29">
        <v>5</v>
      </c>
      <c r="AA33" s="29">
        <v>5</v>
      </c>
      <c r="AB33" s="29">
        <v>5</v>
      </c>
      <c r="AC33" s="164"/>
      <c r="AD33" s="23"/>
    </row>
    <row r="34" spans="1:30" ht="60" customHeight="1">
      <c r="A34" s="262"/>
      <c r="B34" s="279"/>
      <c r="C34" s="279"/>
      <c r="D34" s="184" t="s">
        <v>225</v>
      </c>
      <c r="E34" s="194" t="s">
        <v>224</v>
      </c>
      <c r="F34" s="187" t="s">
        <v>46</v>
      </c>
      <c r="G34" s="188">
        <v>2</v>
      </c>
      <c r="H34" s="188" t="s">
        <v>22</v>
      </c>
      <c r="I34" s="188" t="s">
        <v>12</v>
      </c>
      <c r="J34" s="188">
        <v>13</v>
      </c>
      <c r="K34" s="189" t="s">
        <v>179</v>
      </c>
      <c r="L34" s="188" t="s">
        <v>12</v>
      </c>
      <c r="M34" s="188">
        <v>1</v>
      </c>
      <c r="N34" s="188" t="s">
        <v>145</v>
      </c>
      <c r="O34" s="188">
        <v>50000</v>
      </c>
      <c r="P34" s="190">
        <f>O34*M34*J34*G34</f>
        <v>1300000</v>
      </c>
      <c r="Q34" s="191" t="s">
        <v>70</v>
      </c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2"/>
      <c r="AD34" s="23"/>
    </row>
    <row r="35" spans="1:30" ht="39.75" customHeight="1">
      <c r="A35" s="263"/>
      <c r="B35" s="280"/>
      <c r="C35" s="280"/>
      <c r="D35" s="185"/>
      <c r="E35" s="37"/>
      <c r="F35" s="313" t="s">
        <v>143</v>
      </c>
      <c r="G35" s="314"/>
      <c r="H35" s="314"/>
      <c r="I35" s="314"/>
      <c r="J35" s="314"/>
      <c r="K35" s="314"/>
      <c r="L35" s="314"/>
      <c r="M35" s="314"/>
      <c r="N35" s="314"/>
      <c r="O35" s="315"/>
      <c r="P35" s="121">
        <f>SUM(P31:P33)</f>
        <v>27976000</v>
      </c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87"/>
      <c r="AD35" s="23"/>
    </row>
    <row r="36" spans="1:30" ht="39.75" customHeight="1">
      <c r="A36" s="304" t="s">
        <v>88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6"/>
      <c r="P36" s="123">
        <f>P30+P35</f>
        <v>76776000</v>
      </c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89"/>
      <c r="AD36" s="23"/>
    </row>
    <row r="37" spans="1:30" ht="112.5" customHeight="1">
      <c r="A37" s="261">
        <v>3</v>
      </c>
      <c r="B37" s="275" t="s">
        <v>47</v>
      </c>
      <c r="C37" s="275" t="s">
        <v>48</v>
      </c>
      <c r="D37" s="275" t="s">
        <v>227</v>
      </c>
      <c r="E37" s="216" t="s">
        <v>228</v>
      </c>
      <c r="F37" s="21" t="s">
        <v>24</v>
      </c>
      <c r="G37" s="34">
        <v>5</v>
      </c>
      <c r="H37" s="34" t="s">
        <v>22</v>
      </c>
      <c r="I37" s="34" t="s">
        <v>12</v>
      </c>
      <c r="J37" s="34">
        <v>4</v>
      </c>
      <c r="K37" s="34" t="s">
        <v>14</v>
      </c>
      <c r="L37" s="34" t="s">
        <v>12</v>
      </c>
      <c r="M37" s="34">
        <v>8</v>
      </c>
      <c r="N37" s="34" t="s">
        <v>49</v>
      </c>
      <c r="O37" s="22">
        <v>50000</v>
      </c>
      <c r="P37" s="22">
        <f t="shared" ref="P37:P46" si="3">O37*M37*J37*G37</f>
        <v>8000000</v>
      </c>
      <c r="Q37" s="26" t="s">
        <v>70</v>
      </c>
      <c r="R37" s="22"/>
      <c r="S37" s="168">
        <v>26</v>
      </c>
      <c r="T37" s="168"/>
      <c r="U37" s="168">
        <v>26</v>
      </c>
      <c r="V37" s="168">
        <v>26</v>
      </c>
      <c r="W37" s="168">
        <v>26</v>
      </c>
      <c r="X37" s="168">
        <v>26</v>
      </c>
      <c r="Y37" s="22"/>
      <c r="Z37" s="22"/>
      <c r="AA37" s="22"/>
      <c r="AB37" s="22"/>
      <c r="AC37" s="165"/>
      <c r="AD37" s="23"/>
    </row>
    <row r="38" spans="1:30" ht="124.5" customHeight="1">
      <c r="A38" s="262"/>
      <c r="B38" s="276"/>
      <c r="C38" s="276"/>
      <c r="D38" s="276"/>
      <c r="E38" s="216" t="s">
        <v>229</v>
      </c>
      <c r="F38" s="21" t="s">
        <v>24</v>
      </c>
      <c r="G38" s="34">
        <v>5</v>
      </c>
      <c r="H38" s="34" t="s">
        <v>22</v>
      </c>
      <c r="I38" s="34" t="s">
        <v>12</v>
      </c>
      <c r="J38" s="34">
        <v>4</v>
      </c>
      <c r="K38" s="34" t="s">
        <v>14</v>
      </c>
      <c r="L38" s="34" t="s">
        <v>12</v>
      </c>
      <c r="M38" s="34">
        <v>10</v>
      </c>
      <c r="N38" s="34" t="s">
        <v>49</v>
      </c>
      <c r="O38" s="22">
        <v>50000</v>
      </c>
      <c r="P38" s="22">
        <f t="shared" ref="P38" si="4">O38*M38*J38*G38</f>
        <v>10000000</v>
      </c>
      <c r="Q38" s="26" t="s">
        <v>70</v>
      </c>
      <c r="R38" s="22"/>
      <c r="S38" s="168"/>
      <c r="T38" s="168"/>
      <c r="U38" s="168"/>
      <c r="V38" s="168"/>
      <c r="W38" s="168"/>
      <c r="X38" s="168"/>
      <c r="Y38" s="22"/>
      <c r="Z38" s="22"/>
      <c r="AA38" s="22"/>
      <c r="AB38" s="22"/>
      <c r="AC38" s="165"/>
      <c r="AD38" s="23"/>
    </row>
    <row r="39" spans="1:30" ht="103.5" customHeight="1">
      <c r="A39" s="262"/>
      <c r="B39" s="276"/>
      <c r="C39" s="276"/>
      <c r="D39" s="277"/>
      <c r="E39" s="216" t="s">
        <v>230</v>
      </c>
      <c r="F39" s="21" t="s">
        <v>24</v>
      </c>
      <c r="G39" s="34">
        <v>5</v>
      </c>
      <c r="H39" s="34" t="s">
        <v>22</v>
      </c>
      <c r="I39" s="34" t="s">
        <v>12</v>
      </c>
      <c r="J39" s="34">
        <v>4</v>
      </c>
      <c r="K39" s="34" t="s">
        <v>14</v>
      </c>
      <c r="L39" s="34" t="s">
        <v>12</v>
      </c>
      <c r="M39" s="34">
        <v>11</v>
      </c>
      <c r="N39" s="34" t="s">
        <v>49</v>
      </c>
      <c r="O39" s="22">
        <v>50000</v>
      </c>
      <c r="P39" s="22">
        <f t="shared" ref="P39" si="5">O39*M39*J39*G39</f>
        <v>11000000</v>
      </c>
      <c r="Q39" s="26" t="s">
        <v>70</v>
      </c>
      <c r="R39" s="22"/>
      <c r="S39" s="168"/>
      <c r="T39" s="168"/>
      <c r="U39" s="168"/>
      <c r="V39" s="168"/>
      <c r="W39" s="168"/>
      <c r="X39" s="168"/>
      <c r="Y39" s="22"/>
      <c r="Z39" s="22"/>
      <c r="AA39" s="22"/>
      <c r="AB39" s="22"/>
      <c r="AC39" s="165"/>
      <c r="AD39" s="23"/>
    </row>
    <row r="40" spans="1:30" ht="115.5" customHeight="1">
      <c r="A40" s="262"/>
      <c r="B40" s="276"/>
      <c r="C40" s="276"/>
      <c r="D40" s="275" t="s">
        <v>231</v>
      </c>
      <c r="E40" s="216" t="s">
        <v>232</v>
      </c>
      <c r="F40" s="21" t="s">
        <v>24</v>
      </c>
      <c r="G40" s="34">
        <v>5</v>
      </c>
      <c r="H40" s="34" t="s">
        <v>22</v>
      </c>
      <c r="I40" s="34" t="s">
        <v>12</v>
      </c>
      <c r="J40" s="34">
        <v>3</v>
      </c>
      <c r="K40" s="34" t="s">
        <v>14</v>
      </c>
      <c r="L40" s="34" t="s">
        <v>12</v>
      </c>
      <c r="M40" s="34">
        <v>8</v>
      </c>
      <c r="N40" s="34" t="s">
        <v>49</v>
      </c>
      <c r="O40" s="22">
        <v>50000</v>
      </c>
      <c r="P40" s="22">
        <f t="shared" ref="P40" si="6">O40*M40*J40*G40</f>
        <v>6000000</v>
      </c>
      <c r="Q40" s="26" t="s">
        <v>70</v>
      </c>
      <c r="R40" s="22"/>
      <c r="S40" s="168"/>
      <c r="T40" s="168"/>
      <c r="U40" s="168"/>
      <c r="V40" s="168"/>
      <c r="W40" s="168"/>
      <c r="X40" s="168"/>
      <c r="Y40" s="22"/>
      <c r="Z40" s="22"/>
      <c r="AA40" s="22"/>
      <c r="AB40" s="22"/>
      <c r="AC40" s="165"/>
      <c r="AD40" s="23"/>
    </row>
    <row r="41" spans="1:30" ht="102.75" customHeight="1">
      <c r="A41" s="262"/>
      <c r="B41" s="276"/>
      <c r="C41" s="276"/>
      <c r="D41" s="276"/>
      <c r="E41" s="217" t="s">
        <v>233</v>
      </c>
      <c r="F41" s="21" t="s">
        <v>24</v>
      </c>
      <c r="G41" s="34">
        <v>5</v>
      </c>
      <c r="H41" s="34" t="s">
        <v>22</v>
      </c>
      <c r="I41" s="34" t="s">
        <v>12</v>
      </c>
      <c r="J41" s="34">
        <v>3</v>
      </c>
      <c r="K41" s="34" t="s">
        <v>14</v>
      </c>
      <c r="L41" s="34" t="s">
        <v>12</v>
      </c>
      <c r="M41" s="34">
        <v>11</v>
      </c>
      <c r="N41" s="34" t="s">
        <v>49</v>
      </c>
      <c r="O41" s="22">
        <v>50000</v>
      </c>
      <c r="P41" s="22">
        <f t="shared" si="3"/>
        <v>8250000</v>
      </c>
      <c r="Q41" s="26" t="s">
        <v>70</v>
      </c>
      <c r="R41" s="22"/>
      <c r="S41" s="22"/>
      <c r="T41" s="22"/>
      <c r="U41" s="22"/>
      <c r="V41" s="22"/>
      <c r="W41" s="22"/>
      <c r="X41" s="22"/>
      <c r="Y41" s="168">
        <v>26</v>
      </c>
      <c r="Z41" s="168">
        <v>26</v>
      </c>
      <c r="AA41" s="168">
        <v>26</v>
      </c>
      <c r="AB41" s="22"/>
      <c r="AC41" s="165"/>
      <c r="AD41" s="23"/>
    </row>
    <row r="42" spans="1:30" ht="113.25" customHeight="1">
      <c r="A42" s="262"/>
      <c r="B42" s="276"/>
      <c r="C42" s="276"/>
      <c r="D42" s="277"/>
      <c r="E42" s="216" t="s">
        <v>234</v>
      </c>
      <c r="F42" s="21" t="s">
        <v>24</v>
      </c>
      <c r="G42" s="34">
        <v>5</v>
      </c>
      <c r="H42" s="34" t="s">
        <v>22</v>
      </c>
      <c r="I42" s="34" t="s">
        <v>12</v>
      </c>
      <c r="J42" s="34">
        <v>3</v>
      </c>
      <c r="K42" s="34" t="s">
        <v>14</v>
      </c>
      <c r="L42" s="34" t="s">
        <v>12</v>
      </c>
      <c r="M42" s="34">
        <v>10</v>
      </c>
      <c r="N42" s="34" t="s">
        <v>49</v>
      </c>
      <c r="O42" s="22">
        <v>50000</v>
      </c>
      <c r="P42" s="22">
        <f t="shared" ref="P42" si="7">O42*M42*J42*G42</f>
        <v>7500000</v>
      </c>
      <c r="Q42" s="26" t="s">
        <v>70</v>
      </c>
      <c r="R42" s="22"/>
      <c r="S42" s="22"/>
      <c r="T42" s="22"/>
      <c r="U42" s="22"/>
      <c r="V42" s="22"/>
      <c r="W42" s="22"/>
      <c r="X42" s="22"/>
      <c r="Y42" s="168"/>
      <c r="Z42" s="168"/>
      <c r="AA42" s="168"/>
      <c r="AB42" s="22"/>
      <c r="AC42" s="165"/>
      <c r="AD42" s="23"/>
    </row>
    <row r="43" spans="1:30" ht="180" customHeight="1">
      <c r="A43" s="262"/>
      <c r="B43" s="276"/>
      <c r="C43" s="276"/>
      <c r="D43" s="220" t="s">
        <v>235</v>
      </c>
      <c r="E43" s="218" t="s">
        <v>236</v>
      </c>
      <c r="F43" s="21" t="s">
        <v>24</v>
      </c>
      <c r="G43" s="34">
        <v>2</v>
      </c>
      <c r="H43" s="34" t="s">
        <v>22</v>
      </c>
      <c r="I43" s="34" t="s">
        <v>12</v>
      </c>
      <c r="J43" s="34">
        <v>2</v>
      </c>
      <c r="K43" s="34" t="s">
        <v>14</v>
      </c>
      <c r="L43" s="34" t="s">
        <v>12</v>
      </c>
      <c r="M43" s="34">
        <v>19</v>
      </c>
      <c r="N43" s="34" t="s">
        <v>49</v>
      </c>
      <c r="O43" s="22">
        <v>50000</v>
      </c>
      <c r="P43" s="22">
        <f t="shared" si="3"/>
        <v>3800000</v>
      </c>
      <c r="Q43" s="26" t="s">
        <v>70</v>
      </c>
      <c r="R43" s="22"/>
      <c r="S43" s="168">
        <v>6</v>
      </c>
      <c r="T43" s="168"/>
      <c r="U43" s="168">
        <v>6</v>
      </c>
      <c r="V43" s="168">
        <v>6</v>
      </c>
      <c r="W43" s="168">
        <v>6</v>
      </c>
      <c r="X43" s="168">
        <v>6</v>
      </c>
      <c r="Y43" s="168">
        <v>6</v>
      </c>
      <c r="Z43" s="168">
        <v>6</v>
      </c>
      <c r="AA43" s="168">
        <v>6</v>
      </c>
      <c r="AB43" s="168">
        <v>4</v>
      </c>
      <c r="AC43" s="165"/>
      <c r="AD43" s="23"/>
    </row>
    <row r="44" spans="1:30" ht="39.75" customHeight="1">
      <c r="A44" s="262"/>
      <c r="B44" s="276"/>
      <c r="C44" s="276"/>
      <c r="D44" s="275" t="s">
        <v>237</v>
      </c>
      <c r="E44" s="221" t="s">
        <v>238</v>
      </c>
      <c r="F44" s="21" t="s">
        <v>24</v>
      </c>
      <c r="G44" s="34">
        <v>3</v>
      </c>
      <c r="H44" s="34" t="s">
        <v>22</v>
      </c>
      <c r="I44" s="34" t="s">
        <v>12</v>
      </c>
      <c r="J44" s="34">
        <v>1</v>
      </c>
      <c r="K44" s="34" t="s">
        <v>14</v>
      </c>
      <c r="L44" s="34" t="s">
        <v>12</v>
      </c>
      <c r="M44" s="34">
        <v>1</v>
      </c>
      <c r="N44" s="34" t="s">
        <v>239</v>
      </c>
      <c r="O44" s="22">
        <v>50000</v>
      </c>
      <c r="P44" s="22">
        <f t="shared" ref="P44" si="8">O44*M44*J44*G44</f>
        <v>150000</v>
      </c>
      <c r="Q44" s="26" t="s">
        <v>70</v>
      </c>
      <c r="R44" s="22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5"/>
      <c r="AD44" s="23"/>
    </row>
    <row r="45" spans="1:30" ht="57.75" customHeight="1">
      <c r="A45" s="262"/>
      <c r="B45" s="276"/>
      <c r="C45" s="276"/>
      <c r="D45" s="277"/>
      <c r="E45" s="219" t="s">
        <v>240</v>
      </c>
      <c r="F45" s="21" t="s">
        <v>24</v>
      </c>
      <c r="G45" s="34">
        <v>2</v>
      </c>
      <c r="H45" s="34" t="s">
        <v>22</v>
      </c>
      <c r="I45" s="34" t="s">
        <v>12</v>
      </c>
      <c r="J45" s="34">
        <v>1</v>
      </c>
      <c r="K45" s="34" t="s">
        <v>14</v>
      </c>
      <c r="L45" s="34" t="s">
        <v>12</v>
      </c>
      <c r="M45" s="34">
        <v>1</v>
      </c>
      <c r="N45" s="34" t="s">
        <v>239</v>
      </c>
      <c r="O45" s="22">
        <v>50000</v>
      </c>
      <c r="P45" s="22">
        <f t="shared" ref="P45" si="9">O45*M45*J45*G45</f>
        <v>100000</v>
      </c>
      <c r="Q45" s="26" t="s">
        <v>70</v>
      </c>
      <c r="R45" s="22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5"/>
      <c r="AD45" s="23"/>
    </row>
    <row r="46" spans="1:30" ht="51.75" customHeight="1">
      <c r="A46" s="262"/>
      <c r="B46" s="276"/>
      <c r="C46" s="276"/>
      <c r="D46" s="215" t="s">
        <v>241</v>
      </c>
      <c r="E46" s="219" t="s">
        <v>50</v>
      </c>
      <c r="F46" s="21" t="s">
        <v>24</v>
      </c>
      <c r="G46" s="34">
        <v>1</v>
      </c>
      <c r="H46" s="34" t="s">
        <v>51</v>
      </c>
      <c r="I46" s="34" t="s">
        <v>12</v>
      </c>
      <c r="J46" s="34">
        <v>17</v>
      </c>
      <c r="K46" s="34" t="s">
        <v>49</v>
      </c>
      <c r="L46" s="34" t="s">
        <v>12</v>
      </c>
      <c r="M46" s="34">
        <v>4</v>
      </c>
      <c r="N46" s="34" t="s">
        <v>14</v>
      </c>
      <c r="O46" s="22">
        <v>50000</v>
      </c>
      <c r="P46" s="22">
        <f t="shared" si="3"/>
        <v>3400000</v>
      </c>
      <c r="Q46" s="26" t="s">
        <v>70</v>
      </c>
      <c r="R46" s="22"/>
      <c r="S46" s="168">
        <v>14</v>
      </c>
      <c r="T46" s="168"/>
      <c r="U46" s="168"/>
      <c r="V46" s="168">
        <v>14</v>
      </c>
      <c r="W46" s="168"/>
      <c r="X46" s="168"/>
      <c r="Y46" s="168">
        <v>14</v>
      </c>
      <c r="Z46" s="168"/>
      <c r="AA46" s="168"/>
      <c r="AB46" s="168">
        <v>14</v>
      </c>
      <c r="AC46" s="169"/>
      <c r="AD46" s="23"/>
    </row>
    <row r="47" spans="1:30" ht="51.75" customHeight="1">
      <c r="A47" s="263"/>
      <c r="B47" s="277"/>
      <c r="C47" s="277"/>
      <c r="D47" s="222" t="s">
        <v>242</v>
      </c>
      <c r="E47" s="41" t="s">
        <v>243</v>
      </c>
      <c r="F47" s="21" t="s">
        <v>24</v>
      </c>
      <c r="G47" s="34">
        <v>2</v>
      </c>
      <c r="H47" s="34" t="s">
        <v>51</v>
      </c>
      <c r="I47" s="34" t="s">
        <v>12</v>
      </c>
      <c r="J47" s="34">
        <v>2</v>
      </c>
      <c r="K47" s="34" t="s">
        <v>244</v>
      </c>
      <c r="L47" s="34" t="s">
        <v>12</v>
      </c>
      <c r="M47" s="34">
        <v>9</v>
      </c>
      <c r="N47" s="34" t="s">
        <v>14</v>
      </c>
      <c r="O47" s="22">
        <v>50000</v>
      </c>
      <c r="P47" s="22">
        <f t="shared" ref="P47" si="10">O47*M47*J47*G47</f>
        <v>1800000</v>
      </c>
      <c r="Q47" s="26" t="s">
        <v>70</v>
      </c>
      <c r="R47" s="22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9"/>
      <c r="AD47" s="23"/>
    </row>
    <row r="48" spans="1:30" ht="39.75" customHeight="1">
      <c r="A48" s="231" t="s">
        <v>88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3"/>
      <c r="P48" s="61">
        <f>SUM(P37:P47)</f>
        <v>60000000</v>
      </c>
      <c r="Q48" s="61"/>
      <c r="R48" s="61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1"/>
      <c r="AD48" s="23"/>
    </row>
    <row r="49" spans="1:30" ht="39.75" customHeight="1">
      <c r="A49" s="261">
        <v>4</v>
      </c>
      <c r="B49" s="278" t="s">
        <v>54</v>
      </c>
      <c r="C49" s="278" t="s">
        <v>59</v>
      </c>
      <c r="D49" s="278" t="s">
        <v>60</v>
      </c>
      <c r="E49" s="308" t="s">
        <v>181</v>
      </c>
      <c r="F49" s="24" t="s">
        <v>46</v>
      </c>
      <c r="G49" s="26">
        <v>40</v>
      </c>
      <c r="H49" s="25" t="s">
        <v>22</v>
      </c>
      <c r="I49" s="26" t="s">
        <v>12</v>
      </c>
      <c r="J49" s="25">
        <v>1</v>
      </c>
      <c r="K49" s="25" t="s">
        <v>14</v>
      </c>
      <c r="L49" s="25"/>
      <c r="M49" s="25"/>
      <c r="N49" s="25"/>
      <c r="O49" s="25">
        <v>50000</v>
      </c>
      <c r="P49" s="25">
        <f t="shared" ref="P49:P51" si="11">O49*J49*G49</f>
        <v>2000000</v>
      </c>
      <c r="Q49" s="26" t="s">
        <v>70</v>
      </c>
      <c r="R49" s="25"/>
      <c r="S49" s="25"/>
      <c r="T49" s="25"/>
      <c r="U49" s="377">
        <v>4880000</v>
      </c>
      <c r="V49" s="25"/>
      <c r="W49" s="25"/>
      <c r="X49" s="25"/>
      <c r="Y49" s="25"/>
      <c r="Z49" s="25"/>
      <c r="AA49" s="25"/>
      <c r="AB49" s="25"/>
      <c r="AC49" s="164"/>
      <c r="AD49" s="46" t="e">
        <f>P49+P50+P51+#REF!+#REF!+#REF!</f>
        <v>#REF!</v>
      </c>
    </row>
    <row r="50" spans="1:30" ht="39.75" customHeight="1">
      <c r="A50" s="262"/>
      <c r="B50" s="279"/>
      <c r="C50" s="279"/>
      <c r="D50" s="279"/>
      <c r="E50" s="289"/>
      <c r="F50" s="24" t="s">
        <v>16</v>
      </c>
      <c r="G50" s="26">
        <v>40</v>
      </c>
      <c r="H50" s="25" t="s">
        <v>61</v>
      </c>
      <c r="I50" s="26" t="s">
        <v>12</v>
      </c>
      <c r="J50" s="25">
        <v>1</v>
      </c>
      <c r="K50" s="25" t="s">
        <v>14</v>
      </c>
      <c r="L50" s="25"/>
      <c r="M50" s="25"/>
      <c r="N50" s="25"/>
      <c r="O50" s="25">
        <v>48000</v>
      </c>
      <c r="P50" s="25">
        <f t="shared" si="11"/>
        <v>1920000</v>
      </c>
      <c r="Q50" s="26" t="s">
        <v>70</v>
      </c>
      <c r="R50" s="25"/>
      <c r="S50" s="25"/>
      <c r="T50" s="25"/>
      <c r="U50" s="378"/>
      <c r="V50" s="25"/>
      <c r="W50" s="25"/>
      <c r="X50" s="25"/>
      <c r="Y50" s="25"/>
      <c r="Z50" s="25"/>
      <c r="AA50" s="25"/>
      <c r="AB50" s="25"/>
      <c r="AC50" s="164"/>
      <c r="AD50" s="23"/>
    </row>
    <row r="51" spans="1:30" ht="39.75" customHeight="1">
      <c r="A51" s="262"/>
      <c r="B51" s="279"/>
      <c r="C51" s="279"/>
      <c r="D51" s="279"/>
      <c r="E51" s="290"/>
      <c r="F51" s="24" t="s">
        <v>11</v>
      </c>
      <c r="G51" s="26">
        <v>40</v>
      </c>
      <c r="H51" s="25" t="s">
        <v>42</v>
      </c>
      <c r="I51" s="26" t="s">
        <v>12</v>
      </c>
      <c r="J51" s="25">
        <v>1</v>
      </c>
      <c r="K51" s="25" t="s">
        <v>14</v>
      </c>
      <c r="L51" s="25"/>
      <c r="M51" s="25"/>
      <c r="N51" s="25"/>
      <c r="O51" s="25">
        <v>24000</v>
      </c>
      <c r="P51" s="25">
        <f t="shared" si="11"/>
        <v>960000</v>
      </c>
      <c r="Q51" s="26" t="s">
        <v>70</v>
      </c>
      <c r="R51" s="25"/>
      <c r="S51" s="25"/>
      <c r="T51" s="25"/>
      <c r="U51" s="378"/>
      <c r="V51" s="25"/>
      <c r="W51" s="25"/>
      <c r="X51" s="25"/>
      <c r="Y51" s="25"/>
      <c r="Z51" s="25"/>
      <c r="AA51" s="25"/>
      <c r="AB51" s="25"/>
      <c r="AC51" s="164"/>
      <c r="AD51" s="23"/>
    </row>
    <row r="52" spans="1:30" ht="39.75" customHeight="1">
      <c r="A52" s="262"/>
      <c r="B52" s="279"/>
      <c r="C52" s="279"/>
      <c r="D52" s="280"/>
      <c r="E52" s="231" t="s">
        <v>143</v>
      </c>
      <c r="F52" s="232"/>
      <c r="G52" s="232"/>
      <c r="H52" s="232"/>
      <c r="I52" s="232"/>
      <c r="J52" s="232"/>
      <c r="K52" s="232"/>
      <c r="L52" s="232"/>
      <c r="M52" s="232"/>
      <c r="N52" s="232"/>
      <c r="O52" s="233"/>
      <c r="P52" s="115">
        <f>SUM(P49:P51)</f>
        <v>4880000</v>
      </c>
      <c r="Q52" s="125"/>
      <c r="R52" s="115"/>
      <c r="S52" s="115"/>
      <c r="T52" s="115"/>
      <c r="U52" s="379"/>
      <c r="V52" s="115"/>
      <c r="W52" s="115"/>
      <c r="X52" s="115"/>
      <c r="Y52" s="115"/>
      <c r="Z52" s="115"/>
      <c r="AA52" s="115"/>
      <c r="AB52" s="115"/>
      <c r="AC52" s="164"/>
      <c r="AD52" s="23"/>
    </row>
    <row r="53" spans="1:30" ht="64.5" customHeight="1">
      <c r="A53" s="262"/>
      <c r="B53" s="279"/>
      <c r="C53" s="279"/>
      <c r="D53" s="278" t="s">
        <v>89</v>
      </c>
      <c r="E53" s="37" t="s">
        <v>90</v>
      </c>
      <c r="F53" s="24" t="s">
        <v>46</v>
      </c>
      <c r="G53" s="25">
        <v>2</v>
      </c>
      <c r="H53" s="25" t="s">
        <v>22</v>
      </c>
      <c r="I53" s="25" t="s">
        <v>12</v>
      </c>
      <c r="J53" s="25">
        <v>26</v>
      </c>
      <c r="K53" s="26" t="s">
        <v>69</v>
      </c>
      <c r="L53" s="25" t="s">
        <v>12</v>
      </c>
      <c r="M53" s="25">
        <v>4</v>
      </c>
      <c r="N53" s="25" t="s">
        <v>14</v>
      </c>
      <c r="O53" s="25">
        <v>50000</v>
      </c>
      <c r="P53" s="25">
        <f>O53*M53*J53*G53</f>
        <v>10400000</v>
      </c>
      <c r="Q53" s="26" t="s">
        <v>70</v>
      </c>
      <c r="R53" s="25"/>
      <c r="S53" s="25" t="s">
        <v>245</v>
      </c>
      <c r="T53" s="25"/>
      <c r="U53" s="25"/>
      <c r="V53" s="380" t="s">
        <v>246</v>
      </c>
      <c r="W53" s="381"/>
      <c r="X53" s="25"/>
      <c r="Y53" s="25" t="s">
        <v>247</v>
      </c>
      <c r="Z53" s="25"/>
      <c r="AA53" s="25"/>
      <c r="AB53" s="25"/>
      <c r="AC53" s="164"/>
      <c r="AD53" s="23"/>
    </row>
    <row r="54" spans="1:30" ht="32.25" customHeight="1">
      <c r="A54" s="262"/>
      <c r="B54" s="279"/>
      <c r="C54" s="279"/>
      <c r="D54" s="280"/>
      <c r="E54" s="231" t="s">
        <v>143</v>
      </c>
      <c r="F54" s="232"/>
      <c r="G54" s="232"/>
      <c r="H54" s="232"/>
      <c r="I54" s="232"/>
      <c r="J54" s="232"/>
      <c r="K54" s="232"/>
      <c r="L54" s="232"/>
      <c r="M54" s="232"/>
      <c r="N54" s="232"/>
      <c r="O54" s="233"/>
      <c r="P54" s="115">
        <f>P53</f>
        <v>10400000</v>
      </c>
      <c r="Q54" s="12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64"/>
      <c r="AD54" s="23"/>
    </row>
    <row r="55" spans="1:30" ht="70.5" customHeight="1">
      <c r="A55" s="262"/>
      <c r="B55" s="279"/>
      <c r="C55" s="279"/>
      <c r="D55" s="264" t="s">
        <v>91</v>
      </c>
      <c r="E55" s="91" t="s">
        <v>92</v>
      </c>
      <c r="F55" s="24" t="s">
        <v>46</v>
      </c>
      <c r="G55" s="25">
        <v>1</v>
      </c>
      <c r="H55" s="25" t="s">
        <v>22</v>
      </c>
      <c r="I55" s="25" t="s">
        <v>12</v>
      </c>
      <c r="J55" s="25">
        <v>124</v>
      </c>
      <c r="K55" s="25" t="s">
        <v>14</v>
      </c>
      <c r="L55" s="25"/>
      <c r="M55" s="25"/>
      <c r="N55" s="25"/>
      <c r="O55" s="25">
        <v>50000</v>
      </c>
      <c r="P55" s="25">
        <f>O55*J55*G55</f>
        <v>6200000</v>
      </c>
      <c r="Q55" s="26" t="s">
        <v>70</v>
      </c>
      <c r="R55" s="25"/>
      <c r="S55" s="25">
        <v>2000000</v>
      </c>
      <c r="T55" s="25"/>
      <c r="U55" s="25"/>
      <c r="V55" s="380">
        <v>2500000</v>
      </c>
      <c r="W55" s="381"/>
      <c r="X55" s="25">
        <v>1700000</v>
      </c>
      <c r="Y55" s="25"/>
      <c r="Z55" s="25"/>
      <c r="AA55" s="25"/>
      <c r="AB55" s="25"/>
      <c r="AC55" s="164"/>
      <c r="AD55" s="23"/>
    </row>
    <row r="56" spans="1:30" ht="38.25" customHeight="1">
      <c r="A56" s="263"/>
      <c r="B56" s="280"/>
      <c r="C56" s="280"/>
      <c r="D56" s="266"/>
      <c r="E56" s="316" t="s">
        <v>143</v>
      </c>
      <c r="F56" s="317"/>
      <c r="G56" s="317"/>
      <c r="H56" s="317"/>
      <c r="I56" s="317"/>
      <c r="J56" s="317"/>
      <c r="K56" s="317"/>
      <c r="L56" s="317"/>
      <c r="M56" s="317"/>
      <c r="N56" s="317"/>
      <c r="O56" s="318"/>
      <c r="P56" s="115">
        <f>P55</f>
        <v>6200000</v>
      </c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87"/>
      <c r="AD56" s="23"/>
    </row>
    <row r="57" spans="1:30" ht="39.75" customHeight="1">
      <c r="A57" s="234" t="s">
        <v>88</v>
      </c>
      <c r="B57" s="235"/>
      <c r="C57" s="235"/>
      <c r="D57" s="235"/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6"/>
      <c r="P57" s="123">
        <f>P52+P54+P56</f>
        <v>21480000</v>
      </c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89"/>
      <c r="AD57" s="23"/>
    </row>
    <row r="58" spans="1:30" ht="67.5" customHeight="1">
      <c r="A58" s="267">
        <v>5</v>
      </c>
      <c r="B58" s="270" t="s">
        <v>54</v>
      </c>
      <c r="C58" s="270" t="s">
        <v>64</v>
      </c>
      <c r="D58" s="92" t="s">
        <v>93</v>
      </c>
      <c r="E58" s="41" t="s">
        <v>94</v>
      </c>
      <c r="F58" s="31" t="s">
        <v>46</v>
      </c>
      <c r="G58" s="42">
        <v>2</v>
      </c>
      <c r="H58" s="29" t="s">
        <v>22</v>
      </c>
      <c r="I58" s="29" t="s">
        <v>12</v>
      </c>
      <c r="J58" s="29">
        <v>15</v>
      </c>
      <c r="K58" s="29" t="s">
        <v>14</v>
      </c>
      <c r="L58" s="29"/>
      <c r="M58" s="29"/>
      <c r="N58" s="29"/>
      <c r="O58" s="29">
        <v>50000</v>
      </c>
      <c r="P58" s="29">
        <f t="shared" ref="P58:P62" si="12">O58*J58*G58</f>
        <v>1500000</v>
      </c>
      <c r="Q58" s="26" t="s">
        <v>70</v>
      </c>
      <c r="R58" s="29"/>
      <c r="S58" s="29">
        <v>2</v>
      </c>
      <c r="T58" s="29">
        <v>2</v>
      </c>
      <c r="U58" s="29">
        <v>1</v>
      </c>
      <c r="V58" s="29">
        <v>2</v>
      </c>
      <c r="W58" s="29">
        <v>1</v>
      </c>
      <c r="X58" s="29">
        <v>1</v>
      </c>
      <c r="Y58" s="29">
        <v>2</v>
      </c>
      <c r="Z58" s="29">
        <v>2</v>
      </c>
      <c r="AA58" s="29">
        <v>2</v>
      </c>
      <c r="AB58" s="29"/>
      <c r="AC58" s="24"/>
      <c r="AD58" s="23"/>
    </row>
    <row r="59" spans="1:30" ht="38.25" customHeight="1">
      <c r="A59" s="267"/>
      <c r="B59" s="270"/>
      <c r="C59" s="270"/>
      <c r="D59" s="309" t="s">
        <v>143</v>
      </c>
      <c r="E59" s="309"/>
      <c r="F59" s="309"/>
      <c r="G59" s="309"/>
      <c r="H59" s="309"/>
      <c r="I59" s="309"/>
      <c r="J59" s="309"/>
      <c r="K59" s="309"/>
      <c r="L59" s="309"/>
      <c r="M59" s="309"/>
      <c r="N59" s="309"/>
      <c r="O59" s="309"/>
      <c r="P59" s="94">
        <f>P58</f>
        <v>1500000</v>
      </c>
      <c r="Q59" s="95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24"/>
      <c r="AD59" s="23"/>
    </row>
    <row r="60" spans="1:30" ht="39.75" customHeight="1">
      <c r="A60" s="267"/>
      <c r="B60" s="270"/>
      <c r="C60" s="270"/>
      <c r="D60" s="270" t="s">
        <v>65</v>
      </c>
      <c r="E60" s="270" t="s">
        <v>66</v>
      </c>
      <c r="F60" s="30" t="s">
        <v>46</v>
      </c>
      <c r="G60" s="29">
        <v>30</v>
      </c>
      <c r="H60" s="29" t="s">
        <v>22</v>
      </c>
      <c r="I60" s="29" t="s">
        <v>12</v>
      </c>
      <c r="J60" s="29">
        <v>2</v>
      </c>
      <c r="K60" s="29" t="s">
        <v>14</v>
      </c>
      <c r="L60" s="29"/>
      <c r="M60" s="29"/>
      <c r="N60" s="29"/>
      <c r="O60" s="29">
        <v>50000</v>
      </c>
      <c r="P60" s="29">
        <f t="shared" si="12"/>
        <v>3000000</v>
      </c>
      <c r="Q60" s="26" t="s">
        <v>70</v>
      </c>
      <c r="R60" s="29"/>
      <c r="S60" s="29">
        <v>1</v>
      </c>
      <c r="T60" s="29"/>
      <c r="U60" s="29"/>
      <c r="V60" s="29">
        <v>1</v>
      </c>
      <c r="W60" s="29"/>
      <c r="X60" s="29">
        <v>1</v>
      </c>
      <c r="Y60" s="29"/>
      <c r="Z60" s="29"/>
      <c r="AA60" s="29"/>
      <c r="AB60" s="29"/>
      <c r="AC60" s="24"/>
      <c r="AD60" s="23"/>
    </row>
    <row r="61" spans="1:30" ht="39.75" customHeight="1">
      <c r="A61" s="267"/>
      <c r="B61" s="270"/>
      <c r="C61" s="270"/>
      <c r="D61" s="270"/>
      <c r="E61" s="270"/>
      <c r="F61" s="28" t="s">
        <v>16</v>
      </c>
      <c r="G61" s="29">
        <v>30</v>
      </c>
      <c r="H61" s="29" t="s">
        <v>42</v>
      </c>
      <c r="I61" s="29" t="s">
        <v>12</v>
      </c>
      <c r="J61" s="29">
        <v>2</v>
      </c>
      <c r="K61" s="29" t="s">
        <v>14</v>
      </c>
      <c r="L61" s="29"/>
      <c r="M61" s="29"/>
      <c r="N61" s="29"/>
      <c r="O61" s="29">
        <v>48000</v>
      </c>
      <c r="P61" s="29">
        <f t="shared" si="12"/>
        <v>2880000</v>
      </c>
      <c r="Q61" s="26" t="s">
        <v>70</v>
      </c>
      <c r="R61" s="29"/>
      <c r="S61" s="29">
        <v>1</v>
      </c>
      <c r="T61" s="29"/>
      <c r="U61" s="29"/>
      <c r="V61" s="29">
        <v>1</v>
      </c>
      <c r="W61" s="29"/>
      <c r="X61" s="29">
        <v>1</v>
      </c>
      <c r="Y61" s="29"/>
      <c r="Z61" s="29"/>
      <c r="AA61" s="29"/>
      <c r="AB61" s="29"/>
      <c r="AC61" s="24"/>
      <c r="AD61" s="23"/>
    </row>
    <row r="62" spans="1:30" ht="39.75" customHeight="1">
      <c r="A62" s="267"/>
      <c r="B62" s="270"/>
      <c r="C62" s="270"/>
      <c r="D62" s="270"/>
      <c r="E62" s="270"/>
      <c r="F62" s="28" t="s">
        <v>11</v>
      </c>
      <c r="G62" s="29">
        <v>30</v>
      </c>
      <c r="H62" s="29" t="s">
        <v>42</v>
      </c>
      <c r="I62" s="29" t="s">
        <v>12</v>
      </c>
      <c r="J62" s="29">
        <v>2</v>
      </c>
      <c r="K62" s="29" t="s">
        <v>14</v>
      </c>
      <c r="L62" s="29"/>
      <c r="M62" s="29"/>
      <c r="N62" s="29"/>
      <c r="O62" s="29">
        <v>24000</v>
      </c>
      <c r="P62" s="29">
        <f t="shared" si="12"/>
        <v>1440000</v>
      </c>
      <c r="Q62" s="26" t="s">
        <v>70</v>
      </c>
      <c r="R62" s="29"/>
      <c r="S62" s="29">
        <v>1</v>
      </c>
      <c r="T62" s="29"/>
      <c r="U62" s="29"/>
      <c r="V62" s="29">
        <v>1</v>
      </c>
      <c r="W62" s="29"/>
      <c r="X62" s="29">
        <v>1</v>
      </c>
      <c r="Y62" s="29"/>
      <c r="Z62" s="29"/>
      <c r="AA62" s="29"/>
      <c r="AB62" s="29"/>
      <c r="AC62" s="24"/>
      <c r="AD62" s="23"/>
    </row>
    <row r="63" spans="1:30" ht="39.75" customHeight="1">
      <c r="A63" s="267"/>
      <c r="B63" s="270"/>
      <c r="C63" s="270"/>
      <c r="D63" s="270"/>
      <c r="E63" s="270"/>
      <c r="F63" s="303" t="s">
        <v>143</v>
      </c>
      <c r="G63" s="303"/>
      <c r="H63" s="303"/>
      <c r="I63" s="303"/>
      <c r="J63" s="303"/>
      <c r="K63" s="303"/>
      <c r="L63" s="303"/>
      <c r="M63" s="303"/>
      <c r="N63" s="303"/>
      <c r="O63" s="303"/>
      <c r="P63" s="94">
        <f>SUM(P60:P62)</f>
        <v>7320000</v>
      </c>
      <c r="Q63" s="26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4"/>
      <c r="AD63" s="23"/>
    </row>
    <row r="64" spans="1:30" s="200" customFormat="1" ht="39.75" customHeight="1">
      <c r="A64" s="267"/>
      <c r="B64" s="270"/>
      <c r="C64" s="270"/>
      <c r="D64" s="307" t="s">
        <v>225</v>
      </c>
      <c r="E64" s="307" t="s">
        <v>58</v>
      </c>
      <c r="F64" s="196" t="s">
        <v>180</v>
      </c>
      <c r="G64" s="197">
        <v>2</v>
      </c>
      <c r="H64" s="197" t="s">
        <v>22</v>
      </c>
      <c r="I64" s="197" t="s">
        <v>12</v>
      </c>
      <c r="J64" s="197">
        <v>1</v>
      </c>
      <c r="K64" s="197" t="s">
        <v>226</v>
      </c>
      <c r="L64" s="197" t="s">
        <v>12</v>
      </c>
      <c r="M64" s="197">
        <v>5</v>
      </c>
      <c r="N64" s="197" t="s">
        <v>14</v>
      </c>
      <c r="O64" s="198">
        <v>50000</v>
      </c>
      <c r="P64" s="198">
        <f>O64*M64*J64*G64</f>
        <v>500000</v>
      </c>
      <c r="Q64" s="183" t="s">
        <v>70</v>
      </c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2"/>
      <c r="AD64" s="199"/>
    </row>
    <row r="65" spans="1:30" s="200" customFormat="1" ht="39.75" customHeight="1">
      <c r="A65" s="267"/>
      <c r="B65" s="270"/>
      <c r="C65" s="270"/>
      <c r="D65" s="307"/>
      <c r="E65" s="307"/>
      <c r="F65" s="196" t="s">
        <v>31</v>
      </c>
      <c r="G65" s="197">
        <v>17</v>
      </c>
      <c r="H65" s="197" t="s">
        <v>22</v>
      </c>
      <c r="I65" s="197" t="s">
        <v>12</v>
      </c>
      <c r="J65" s="197">
        <v>1</v>
      </c>
      <c r="K65" s="197" t="s">
        <v>226</v>
      </c>
      <c r="L65" s="197" t="s">
        <v>12</v>
      </c>
      <c r="M65" s="197">
        <v>1</v>
      </c>
      <c r="N65" s="197" t="s">
        <v>14</v>
      </c>
      <c r="O65" s="198">
        <v>50000</v>
      </c>
      <c r="P65" s="198">
        <f>O65*M65*J65*G65</f>
        <v>850000</v>
      </c>
      <c r="Q65" s="183" t="s">
        <v>70</v>
      </c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2"/>
      <c r="AD65" s="199"/>
    </row>
    <row r="66" spans="1:30" s="200" customFormat="1" ht="39.75" customHeight="1">
      <c r="A66" s="267"/>
      <c r="B66" s="270"/>
      <c r="C66" s="270"/>
      <c r="D66" s="307"/>
      <c r="E66" s="307"/>
      <c r="F66" s="201" t="s">
        <v>11</v>
      </c>
      <c r="G66" s="183">
        <v>19</v>
      </c>
      <c r="H66" s="183" t="s">
        <v>42</v>
      </c>
      <c r="I66" s="183" t="s">
        <v>12</v>
      </c>
      <c r="J66" s="197">
        <v>1</v>
      </c>
      <c r="K66" s="197" t="s">
        <v>226</v>
      </c>
      <c r="L66" s="197" t="s">
        <v>12</v>
      </c>
      <c r="M66" s="197">
        <v>5</v>
      </c>
      <c r="N66" s="197" t="s">
        <v>14</v>
      </c>
      <c r="O66" s="198">
        <v>24000</v>
      </c>
      <c r="P66" s="198">
        <f>O66*M66*J66*G66</f>
        <v>2280000</v>
      </c>
      <c r="Q66" s="183" t="s">
        <v>70</v>
      </c>
      <c r="R66" s="190"/>
      <c r="S66" s="190"/>
      <c r="T66" s="190"/>
      <c r="U66" s="190"/>
      <c r="V66" s="190"/>
      <c r="W66" s="190"/>
      <c r="X66" s="190"/>
      <c r="Y66" s="190"/>
      <c r="Z66" s="190"/>
      <c r="AA66" s="190"/>
      <c r="AB66" s="190"/>
      <c r="AC66" s="192"/>
      <c r="AD66" s="199"/>
    </row>
    <row r="67" spans="1:30" s="200" customFormat="1" ht="39.75" customHeight="1">
      <c r="A67" s="267"/>
      <c r="B67" s="270"/>
      <c r="C67" s="270"/>
      <c r="D67" s="307"/>
      <c r="E67" s="307"/>
      <c r="F67" s="326" t="s">
        <v>143</v>
      </c>
      <c r="G67" s="326"/>
      <c r="H67" s="326"/>
      <c r="I67" s="326"/>
      <c r="J67" s="326"/>
      <c r="K67" s="326"/>
      <c r="L67" s="326"/>
      <c r="M67" s="326"/>
      <c r="N67" s="326"/>
      <c r="O67" s="326"/>
      <c r="P67" s="202">
        <f>SUM(P64:P66)</f>
        <v>3630000</v>
      </c>
      <c r="Q67" s="202"/>
      <c r="R67" s="203"/>
      <c r="S67" s="203"/>
      <c r="T67" s="203"/>
      <c r="U67" s="203"/>
      <c r="V67" s="203"/>
      <c r="W67" s="203"/>
      <c r="X67" s="203"/>
      <c r="Y67" s="203"/>
      <c r="Z67" s="203"/>
      <c r="AA67" s="203"/>
      <c r="AB67" s="203"/>
      <c r="AC67" s="204"/>
      <c r="AD67" s="199"/>
    </row>
    <row r="68" spans="1:30" ht="39.75" customHeight="1">
      <c r="A68" s="234" t="s">
        <v>88</v>
      </c>
      <c r="B68" s="235"/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6"/>
      <c r="P68" s="123">
        <f>P59+P63+P67</f>
        <v>12450000</v>
      </c>
      <c r="Q68" s="141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77"/>
      <c r="AD68" s="23"/>
    </row>
    <row r="69" spans="1:30" ht="84.75" customHeight="1">
      <c r="A69" s="261">
        <v>6</v>
      </c>
      <c r="B69" s="119" t="s">
        <v>54</v>
      </c>
      <c r="C69" s="130" t="s">
        <v>95</v>
      </c>
      <c r="D69" s="8" t="s">
        <v>41</v>
      </c>
      <c r="E69" s="8" t="s">
        <v>45</v>
      </c>
      <c r="F69" s="37" t="s">
        <v>24</v>
      </c>
      <c r="G69" s="9">
        <v>2</v>
      </c>
      <c r="H69" s="83" t="s">
        <v>22</v>
      </c>
      <c r="I69" s="83" t="s">
        <v>12</v>
      </c>
      <c r="J69" s="83">
        <v>10</v>
      </c>
      <c r="K69" s="83" t="s">
        <v>20</v>
      </c>
      <c r="L69" s="83" t="s">
        <v>12</v>
      </c>
      <c r="M69" s="83">
        <v>1</v>
      </c>
      <c r="N69" s="83" t="s">
        <v>14</v>
      </c>
      <c r="O69" s="2">
        <v>50000</v>
      </c>
      <c r="P69" s="2">
        <f>O69*M69*J69*G69</f>
        <v>1000000</v>
      </c>
      <c r="Q69" s="26" t="s">
        <v>70</v>
      </c>
      <c r="R69" s="2"/>
      <c r="S69" s="172">
        <v>3</v>
      </c>
      <c r="T69" s="172">
        <v>3</v>
      </c>
      <c r="U69" s="172">
        <v>3</v>
      </c>
      <c r="V69" s="172">
        <v>3</v>
      </c>
      <c r="W69" s="172">
        <v>3</v>
      </c>
      <c r="X69" s="172">
        <v>3</v>
      </c>
      <c r="Y69" s="172">
        <v>3</v>
      </c>
      <c r="Z69" s="172">
        <v>4</v>
      </c>
      <c r="AA69" s="172">
        <v>4</v>
      </c>
      <c r="AB69" s="172">
        <v>3</v>
      </c>
      <c r="AC69" s="166"/>
      <c r="AD69" s="23"/>
    </row>
    <row r="70" spans="1:30" ht="40.5" customHeight="1">
      <c r="A70" s="262"/>
      <c r="B70" s="120"/>
      <c r="C70" s="131"/>
      <c r="D70" s="291" t="s">
        <v>143</v>
      </c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3"/>
      <c r="P70" s="51">
        <f>P69</f>
        <v>1000000</v>
      </c>
      <c r="Q70" s="51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166"/>
      <c r="AD70" s="23"/>
    </row>
    <row r="71" spans="1:30" ht="56.25" customHeight="1">
      <c r="A71" s="262"/>
      <c r="B71" s="120"/>
      <c r="C71" s="131"/>
      <c r="D71" s="208" t="s">
        <v>225</v>
      </c>
      <c r="E71" s="194" t="s">
        <v>224</v>
      </c>
      <c r="F71" s="209" t="s">
        <v>46</v>
      </c>
      <c r="G71" s="190">
        <v>2</v>
      </c>
      <c r="H71" s="190" t="s">
        <v>22</v>
      </c>
      <c r="I71" s="190" t="s">
        <v>12</v>
      </c>
      <c r="J71" s="190">
        <v>22</v>
      </c>
      <c r="K71" s="191" t="s">
        <v>179</v>
      </c>
      <c r="L71" s="190" t="s">
        <v>12</v>
      </c>
      <c r="M71" s="190">
        <v>1</v>
      </c>
      <c r="N71" s="190" t="s">
        <v>145</v>
      </c>
      <c r="O71" s="190">
        <v>50000</v>
      </c>
      <c r="P71" s="190">
        <f>O71*M71*J71*G71</f>
        <v>2200000</v>
      </c>
      <c r="Q71" s="191" t="s">
        <v>70</v>
      </c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166"/>
      <c r="AD71" s="23"/>
    </row>
    <row r="72" spans="1:30" ht="56.25" customHeight="1">
      <c r="A72" s="262"/>
      <c r="B72" s="120"/>
      <c r="C72" s="131"/>
      <c r="D72" s="210"/>
      <c r="E72" s="271" t="s">
        <v>143</v>
      </c>
      <c r="F72" s="271"/>
      <c r="G72" s="271"/>
      <c r="H72" s="271"/>
      <c r="I72" s="271"/>
      <c r="J72" s="271"/>
      <c r="K72" s="271"/>
      <c r="L72" s="271"/>
      <c r="M72" s="271"/>
      <c r="N72" s="271"/>
      <c r="O72" s="271"/>
      <c r="P72" s="211">
        <f>P71</f>
        <v>2200000</v>
      </c>
      <c r="Q72" s="191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166"/>
      <c r="AD72" s="23"/>
    </row>
    <row r="73" spans="1:30" ht="39.75" customHeight="1">
      <c r="A73" s="262"/>
      <c r="B73" s="120"/>
      <c r="C73" s="131"/>
      <c r="D73" s="279" t="s">
        <v>55</v>
      </c>
      <c r="E73" s="289" t="s">
        <v>195</v>
      </c>
      <c r="F73" s="205" t="s">
        <v>46</v>
      </c>
      <c r="G73" s="206">
        <v>30</v>
      </c>
      <c r="H73" s="206" t="s">
        <v>22</v>
      </c>
      <c r="I73" s="193" t="s">
        <v>12</v>
      </c>
      <c r="J73" s="206">
        <v>3</v>
      </c>
      <c r="K73" s="206" t="s">
        <v>14</v>
      </c>
      <c r="L73" s="206"/>
      <c r="M73" s="206"/>
      <c r="N73" s="206"/>
      <c r="O73" s="206">
        <v>50000</v>
      </c>
      <c r="P73" s="206">
        <f t="shared" ref="P73:P75" si="13">O73*J73*G73</f>
        <v>4500000</v>
      </c>
      <c r="Q73" s="26" t="s">
        <v>70</v>
      </c>
      <c r="R73" s="25"/>
      <c r="S73" s="25"/>
      <c r="T73" s="25"/>
      <c r="U73" s="25"/>
      <c r="V73" s="25"/>
      <c r="W73" s="25"/>
      <c r="X73" s="25"/>
      <c r="Y73" s="382">
        <v>10980000</v>
      </c>
      <c r="Z73" s="383"/>
      <c r="AA73" s="25"/>
      <c r="AB73" s="25"/>
      <c r="AC73" s="166"/>
      <c r="AD73" s="23"/>
    </row>
    <row r="74" spans="1:30" ht="39.75" customHeight="1">
      <c r="A74" s="262"/>
      <c r="B74" s="120"/>
      <c r="C74" s="131"/>
      <c r="D74" s="279"/>
      <c r="E74" s="289"/>
      <c r="F74" s="24" t="s">
        <v>16</v>
      </c>
      <c r="G74" s="25">
        <v>30</v>
      </c>
      <c r="H74" s="25" t="s">
        <v>22</v>
      </c>
      <c r="I74" s="26" t="s">
        <v>12</v>
      </c>
      <c r="J74" s="25">
        <v>3</v>
      </c>
      <c r="K74" s="25" t="s">
        <v>14</v>
      </c>
      <c r="L74" s="25"/>
      <c r="M74" s="25"/>
      <c r="N74" s="25"/>
      <c r="O74" s="25">
        <v>48000</v>
      </c>
      <c r="P74" s="25">
        <f t="shared" si="13"/>
        <v>4320000</v>
      </c>
      <c r="Q74" s="26" t="s">
        <v>70</v>
      </c>
      <c r="R74" s="25"/>
      <c r="S74" s="25"/>
      <c r="T74" s="25"/>
      <c r="U74" s="25"/>
      <c r="V74" s="25"/>
      <c r="W74" s="25"/>
      <c r="X74" s="25"/>
      <c r="Y74" s="384"/>
      <c r="Z74" s="385"/>
      <c r="AA74" s="25"/>
      <c r="AB74" s="25"/>
      <c r="AC74" s="166"/>
      <c r="AD74" s="23"/>
    </row>
    <row r="75" spans="1:30" ht="39.75" customHeight="1">
      <c r="A75" s="263"/>
      <c r="B75" s="120"/>
      <c r="C75" s="131"/>
      <c r="D75" s="280"/>
      <c r="E75" s="290"/>
      <c r="F75" s="24" t="s">
        <v>11</v>
      </c>
      <c r="G75" s="25">
        <v>30</v>
      </c>
      <c r="H75" s="25" t="s">
        <v>22</v>
      </c>
      <c r="I75" s="26" t="s">
        <v>12</v>
      </c>
      <c r="J75" s="25">
        <v>3</v>
      </c>
      <c r="K75" s="25" t="s">
        <v>14</v>
      </c>
      <c r="L75" s="25"/>
      <c r="M75" s="25"/>
      <c r="N75" s="25"/>
      <c r="O75" s="25">
        <v>24000</v>
      </c>
      <c r="P75" s="25">
        <f t="shared" si="13"/>
        <v>2160000</v>
      </c>
      <c r="Q75" s="26" t="s">
        <v>70</v>
      </c>
      <c r="R75" s="25"/>
      <c r="S75" s="25"/>
      <c r="T75" s="25"/>
      <c r="U75" s="25"/>
      <c r="V75" s="25"/>
      <c r="W75" s="25"/>
      <c r="X75" s="25"/>
      <c r="Y75" s="384"/>
      <c r="Z75" s="385"/>
      <c r="AA75" s="25"/>
      <c r="AB75" s="25"/>
      <c r="AC75" s="166"/>
      <c r="AD75" s="23"/>
    </row>
    <row r="76" spans="1:30" ht="39.75" customHeight="1">
      <c r="A76" s="231" t="s">
        <v>143</v>
      </c>
      <c r="B76" s="232"/>
      <c r="C76" s="232"/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3"/>
      <c r="P76" s="61">
        <f>SUM(P73:P75)</f>
        <v>10980000</v>
      </c>
      <c r="Q76" s="61"/>
      <c r="R76" s="38"/>
      <c r="S76" s="38"/>
      <c r="T76" s="38"/>
      <c r="U76" s="38"/>
      <c r="V76" s="38"/>
      <c r="W76" s="38"/>
      <c r="X76" s="38"/>
      <c r="Y76" s="386"/>
      <c r="Z76" s="387"/>
      <c r="AA76" s="38"/>
      <c r="AB76" s="38"/>
      <c r="AC76" s="89"/>
      <c r="AD76" s="23"/>
    </row>
    <row r="77" spans="1:30" ht="39.75" customHeight="1">
      <c r="A77" s="234" t="s">
        <v>88</v>
      </c>
      <c r="B77" s="235"/>
      <c r="C77" s="235"/>
      <c r="D77" s="235"/>
      <c r="E77" s="235"/>
      <c r="F77" s="235"/>
      <c r="G77" s="235"/>
      <c r="H77" s="235"/>
      <c r="I77" s="235"/>
      <c r="J77" s="235"/>
      <c r="K77" s="235"/>
      <c r="L77" s="235"/>
      <c r="M77" s="235"/>
      <c r="N77" s="235"/>
      <c r="O77" s="236"/>
      <c r="P77" s="123">
        <f>P70+P72+P76</f>
        <v>14180000</v>
      </c>
      <c r="Q77" s="141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77"/>
      <c r="AD77" s="23"/>
    </row>
    <row r="78" spans="1:30" ht="44.25" customHeight="1">
      <c r="A78" s="261">
        <v>7</v>
      </c>
      <c r="B78" s="278" t="s">
        <v>21</v>
      </c>
      <c r="C78" s="247" t="s">
        <v>96</v>
      </c>
      <c r="D78" s="242" t="s">
        <v>23</v>
      </c>
      <c r="E78" s="242" t="s">
        <v>148</v>
      </c>
      <c r="F78" s="37" t="s">
        <v>24</v>
      </c>
      <c r="G78" s="9">
        <v>3</v>
      </c>
      <c r="H78" s="83" t="s">
        <v>22</v>
      </c>
      <c r="I78" s="83" t="s">
        <v>12</v>
      </c>
      <c r="J78" s="83">
        <v>2</v>
      </c>
      <c r="K78" s="83" t="s">
        <v>14</v>
      </c>
      <c r="L78" s="83" t="s">
        <v>12</v>
      </c>
      <c r="M78" s="83">
        <v>1</v>
      </c>
      <c r="N78" s="83" t="s">
        <v>13</v>
      </c>
      <c r="O78" s="10">
        <v>50000</v>
      </c>
      <c r="P78" s="10">
        <f>O78*M78*J78*G78</f>
        <v>300000</v>
      </c>
      <c r="Q78" s="26" t="s">
        <v>70</v>
      </c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24"/>
      <c r="AD78" s="45">
        <f>P78+P79+P80+P82+P83+P84+P86+P87+P88</f>
        <v>27300000</v>
      </c>
    </row>
    <row r="79" spans="1:30" ht="36.75" customHeight="1">
      <c r="A79" s="262"/>
      <c r="B79" s="279"/>
      <c r="C79" s="325"/>
      <c r="D79" s="288"/>
      <c r="E79" s="288"/>
      <c r="F79" s="24" t="s">
        <v>16</v>
      </c>
      <c r="G79" s="25">
        <v>25</v>
      </c>
      <c r="H79" s="25" t="s">
        <v>42</v>
      </c>
      <c r="I79" s="26" t="s">
        <v>12</v>
      </c>
      <c r="J79" s="25">
        <v>2</v>
      </c>
      <c r="K79" s="25" t="s">
        <v>14</v>
      </c>
      <c r="L79" s="83" t="s">
        <v>12</v>
      </c>
      <c r="M79" s="83">
        <v>1</v>
      </c>
      <c r="N79" s="83" t="s">
        <v>13</v>
      </c>
      <c r="O79" s="25">
        <v>48000</v>
      </c>
      <c r="P79" s="10">
        <f t="shared" ref="P79:P88" si="14">O79*M79*J79*G79</f>
        <v>2400000</v>
      </c>
      <c r="Q79" s="26" t="s">
        <v>70</v>
      </c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24"/>
      <c r="AD79" s="45"/>
    </row>
    <row r="80" spans="1:30" ht="35.25" customHeight="1">
      <c r="A80" s="262"/>
      <c r="B80" s="279"/>
      <c r="C80" s="325"/>
      <c r="D80" s="288"/>
      <c r="E80" s="288"/>
      <c r="F80" s="24" t="s">
        <v>11</v>
      </c>
      <c r="G80" s="25">
        <v>25</v>
      </c>
      <c r="H80" s="25" t="s">
        <v>42</v>
      </c>
      <c r="I80" s="26" t="s">
        <v>12</v>
      </c>
      <c r="J80" s="25">
        <v>2</v>
      </c>
      <c r="K80" s="25" t="s">
        <v>14</v>
      </c>
      <c r="L80" s="83" t="s">
        <v>12</v>
      </c>
      <c r="M80" s="83">
        <v>1</v>
      </c>
      <c r="N80" s="83" t="s">
        <v>13</v>
      </c>
      <c r="O80" s="25">
        <v>24000</v>
      </c>
      <c r="P80" s="10">
        <f t="shared" si="14"/>
        <v>1200000</v>
      </c>
      <c r="Q80" s="26" t="s">
        <v>70</v>
      </c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24"/>
      <c r="AD80" s="45"/>
    </row>
    <row r="81" spans="1:32" ht="35.25" customHeight="1">
      <c r="A81" s="262"/>
      <c r="B81" s="279"/>
      <c r="C81" s="325"/>
      <c r="D81" s="288"/>
      <c r="E81" s="243"/>
      <c r="F81" s="310" t="s">
        <v>143</v>
      </c>
      <c r="G81" s="311"/>
      <c r="H81" s="311"/>
      <c r="I81" s="311"/>
      <c r="J81" s="311"/>
      <c r="K81" s="311"/>
      <c r="L81" s="311"/>
      <c r="M81" s="311"/>
      <c r="N81" s="311"/>
      <c r="O81" s="312"/>
      <c r="P81" s="129">
        <f>SUM(P78:P80)</f>
        <v>3900000</v>
      </c>
      <c r="Q81" s="142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24"/>
      <c r="AD81" s="45"/>
    </row>
    <row r="82" spans="1:32" ht="35.25" customHeight="1">
      <c r="A82" s="262"/>
      <c r="B82" s="279"/>
      <c r="C82" s="325"/>
      <c r="D82" s="288"/>
      <c r="E82" s="242" t="s">
        <v>149</v>
      </c>
      <c r="F82" s="37" t="s">
        <v>24</v>
      </c>
      <c r="G82" s="9">
        <v>3</v>
      </c>
      <c r="H82" s="83" t="s">
        <v>22</v>
      </c>
      <c r="I82" s="83" t="s">
        <v>12</v>
      </c>
      <c r="J82" s="83">
        <v>2</v>
      </c>
      <c r="K82" s="83" t="s">
        <v>14</v>
      </c>
      <c r="L82" s="83" t="s">
        <v>12</v>
      </c>
      <c r="M82" s="83">
        <v>4</v>
      </c>
      <c r="N82" s="83" t="s">
        <v>13</v>
      </c>
      <c r="O82" s="10">
        <v>50000</v>
      </c>
      <c r="P82" s="10">
        <f t="shared" si="14"/>
        <v>1200000</v>
      </c>
      <c r="Q82" s="26" t="s">
        <v>70</v>
      </c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24"/>
      <c r="AD82" s="45"/>
    </row>
    <row r="83" spans="1:32" ht="35.25" customHeight="1">
      <c r="A83" s="262"/>
      <c r="B83" s="279"/>
      <c r="C83" s="325"/>
      <c r="D83" s="288"/>
      <c r="E83" s="288"/>
      <c r="F83" s="24" t="s">
        <v>16</v>
      </c>
      <c r="G83" s="25">
        <v>25</v>
      </c>
      <c r="H83" s="25" t="s">
        <v>42</v>
      </c>
      <c r="I83" s="26" t="s">
        <v>12</v>
      </c>
      <c r="J83" s="25">
        <v>2</v>
      </c>
      <c r="K83" s="25" t="s">
        <v>14</v>
      </c>
      <c r="L83" s="83" t="s">
        <v>12</v>
      </c>
      <c r="M83" s="83">
        <v>4</v>
      </c>
      <c r="N83" s="83" t="s">
        <v>13</v>
      </c>
      <c r="O83" s="25">
        <v>48000</v>
      </c>
      <c r="P83" s="10">
        <f t="shared" si="14"/>
        <v>9600000</v>
      </c>
      <c r="Q83" s="26" t="s">
        <v>70</v>
      </c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24"/>
      <c r="AD83" s="45"/>
    </row>
    <row r="84" spans="1:32" ht="35.25" customHeight="1">
      <c r="A84" s="262"/>
      <c r="B84" s="279"/>
      <c r="C84" s="325"/>
      <c r="D84" s="288"/>
      <c r="E84" s="288"/>
      <c r="F84" s="24" t="s">
        <v>11</v>
      </c>
      <c r="G84" s="25">
        <v>25</v>
      </c>
      <c r="H84" s="25" t="s">
        <v>42</v>
      </c>
      <c r="I84" s="26" t="s">
        <v>12</v>
      </c>
      <c r="J84" s="25">
        <v>2</v>
      </c>
      <c r="K84" s="25" t="s">
        <v>14</v>
      </c>
      <c r="L84" s="83" t="s">
        <v>12</v>
      </c>
      <c r="M84" s="83">
        <v>4</v>
      </c>
      <c r="N84" s="83" t="s">
        <v>13</v>
      </c>
      <c r="O84" s="25">
        <v>24000</v>
      </c>
      <c r="P84" s="10">
        <f t="shared" si="14"/>
        <v>4800000</v>
      </c>
      <c r="Q84" s="26" t="s">
        <v>70</v>
      </c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24"/>
      <c r="AD84" s="45"/>
    </row>
    <row r="85" spans="1:32" ht="35.25" customHeight="1">
      <c r="A85" s="262"/>
      <c r="B85" s="279"/>
      <c r="C85" s="325"/>
      <c r="D85" s="288"/>
      <c r="E85" s="243"/>
      <c r="F85" s="322" t="s">
        <v>143</v>
      </c>
      <c r="G85" s="323"/>
      <c r="H85" s="323"/>
      <c r="I85" s="323"/>
      <c r="J85" s="323"/>
      <c r="K85" s="323"/>
      <c r="L85" s="323"/>
      <c r="M85" s="323"/>
      <c r="N85" s="323"/>
      <c r="O85" s="324"/>
      <c r="P85" s="133">
        <f>SUM(P82:P84)</f>
        <v>15600000</v>
      </c>
      <c r="Q85" s="143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24"/>
      <c r="AD85" s="45"/>
    </row>
    <row r="86" spans="1:32" ht="41.25" customHeight="1">
      <c r="A86" s="262"/>
      <c r="B86" s="279"/>
      <c r="C86" s="325"/>
      <c r="D86" s="288"/>
      <c r="E86" s="278" t="s">
        <v>150</v>
      </c>
      <c r="F86" s="134" t="s">
        <v>46</v>
      </c>
      <c r="G86" s="25">
        <v>3</v>
      </c>
      <c r="H86" s="25" t="s">
        <v>22</v>
      </c>
      <c r="I86" s="26" t="s">
        <v>12</v>
      </c>
      <c r="J86" s="25">
        <v>2</v>
      </c>
      <c r="K86" s="25" t="s">
        <v>14</v>
      </c>
      <c r="L86" s="25" t="s">
        <v>12</v>
      </c>
      <c r="M86" s="25">
        <v>2</v>
      </c>
      <c r="N86" s="83" t="s">
        <v>13</v>
      </c>
      <c r="O86" s="25">
        <v>50000</v>
      </c>
      <c r="P86" s="10">
        <f t="shared" si="14"/>
        <v>600000</v>
      </c>
      <c r="Q86" s="26" t="s">
        <v>70</v>
      </c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24"/>
      <c r="AD86" s="23"/>
    </row>
    <row r="87" spans="1:32" ht="39.75" customHeight="1">
      <c r="A87" s="262"/>
      <c r="B87" s="279"/>
      <c r="C87" s="325"/>
      <c r="D87" s="288"/>
      <c r="E87" s="279"/>
      <c r="F87" s="134" t="s">
        <v>16</v>
      </c>
      <c r="G87" s="25">
        <v>25</v>
      </c>
      <c r="H87" s="25" t="s">
        <v>42</v>
      </c>
      <c r="I87" s="26" t="s">
        <v>12</v>
      </c>
      <c r="J87" s="25">
        <v>2</v>
      </c>
      <c r="K87" s="25" t="s">
        <v>14</v>
      </c>
      <c r="L87" s="25" t="s">
        <v>12</v>
      </c>
      <c r="M87" s="25">
        <v>2</v>
      </c>
      <c r="N87" s="83" t="s">
        <v>13</v>
      </c>
      <c r="O87" s="25">
        <v>48000</v>
      </c>
      <c r="P87" s="10">
        <f t="shared" si="14"/>
        <v>4800000</v>
      </c>
      <c r="Q87" s="26" t="s">
        <v>70</v>
      </c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24"/>
      <c r="AD87" s="23"/>
    </row>
    <row r="88" spans="1:32" ht="39.75" customHeight="1">
      <c r="A88" s="262"/>
      <c r="B88" s="279"/>
      <c r="C88" s="325"/>
      <c r="D88" s="288"/>
      <c r="E88" s="279"/>
      <c r="F88" s="134" t="s">
        <v>11</v>
      </c>
      <c r="G88" s="25">
        <v>25</v>
      </c>
      <c r="H88" s="25" t="s">
        <v>42</v>
      </c>
      <c r="I88" s="26" t="s">
        <v>12</v>
      </c>
      <c r="J88" s="25">
        <v>2</v>
      </c>
      <c r="K88" s="25" t="s">
        <v>14</v>
      </c>
      <c r="L88" s="25" t="s">
        <v>12</v>
      </c>
      <c r="M88" s="25">
        <v>2</v>
      </c>
      <c r="N88" s="83" t="s">
        <v>13</v>
      </c>
      <c r="O88" s="25">
        <v>24000</v>
      </c>
      <c r="P88" s="10">
        <f t="shared" si="14"/>
        <v>2400000</v>
      </c>
      <c r="Q88" s="26" t="s">
        <v>70</v>
      </c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24"/>
      <c r="AD88" s="23"/>
    </row>
    <row r="89" spans="1:32" ht="39.75" customHeight="1">
      <c r="A89" s="262"/>
      <c r="B89" s="279"/>
      <c r="C89" s="325"/>
      <c r="D89" s="243"/>
      <c r="E89" s="280"/>
      <c r="F89" s="322" t="s">
        <v>143</v>
      </c>
      <c r="G89" s="323"/>
      <c r="H89" s="323"/>
      <c r="I89" s="323"/>
      <c r="J89" s="323"/>
      <c r="K89" s="323"/>
      <c r="L89" s="323"/>
      <c r="M89" s="323"/>
      <c r="N89" s="323"/>
      <c r="O89" s="324"/>
      <c r="P89" s="96">
        <f>SUM(P86:P88)</f>
        <v>7800000</v>
      </c>
      <c r="Q89" s="97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24"/>
      <c r="AD89" s="23"/>
    </row>
    <row r="90" spans="1:32" ht="39" customHeight="1">
      <c r="A90" s="262"/>
      <c r="B90" s="279"/>
      <c r="C90" s="325"/>
      <c r="D90" s="226" t="s">
        <v>97</v>
      </c>
      <c r="E90" s="226" t="s">
        <v>151</v>
      </c>
      <c r="F90" s="24" t="s">
        <v>46</v>
      </c>
      <c r="G90" s="25">
        <v>25</v>
      </c>
      <c r="H90" s="25" t="s">
        <v>22</v>
      </c>
      <c r="I90" s="26" t="s">
        <v>12</v>
      </c>
      <c r="J90" s="25">
        <v>1</v>
      </c>
      <c r="K90" s="25" t="s">
        <v>14</v>
      </c>
      <c r="L90" s="25"/>
      <c r="M90" s="25"/>
      <c r="N90" s="25"/>
      <c r="O90" s="25">
        <v>50000</v>
      </c>
      <c r="P90" s="25">
        <f t="shared" ref="P90" si="15">O90*J90*G90</f>
        <v>1250000</v>
      </c>
      <c r="Q90" s="26" t="s">
        <v>70</v>
      </c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4"/>
      <c r="AD90" s="23"/>
    </row>
    <row r="91" spans="1:32" ht="39" customHeight="1">
      <c r="A91" s="262"/>
      <c r="B91" s="279"/>
      <c r="C91" s="325"/>
      <c r="D91" s="227"/>
      <c r="E91" s="227"/>
      <c r="F91" s="24" t="s">
        <v>16</v>
      </c>
      <c r="G91" s="25">
        <v>25</v>
      </c>
      <c r="H91" s="25" t="s">
        <v>42</v>
      </c>
      <c r="I91" s="26" t="s">
        <v>12</v>
      </c>
      <c r="J91" s="25">
        <v>1</v>
      </c>
      <c r="K91" s="25" t="s">
        <v>14</v>
      </c>
      <c r="L91" s="25"/>
      <c r="M91" s="25"/>
      <c r="N91" s="25"/>
      <c r="O91" s="25">
        <v>48000</v>
      </c>
      <c r="P91" s="25">
        <f t="shared" ref="P91:P94" si="16">O91*J91*G91</f>
        <v>1200000</v>
      </c>
      <c r="Q91" s="26" t="s">
        <v>70</v>
      </c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4"/>
      <c r="AD91" s="23"/>
    </row>
    <row r="92" spans="1:32" ht="39" customHeight="1">
      <c r="A92" s="262"/>
      <c r="B92" s="279"/>
      <c r="C92" s="325"/>
      <c r="D92" s="227"/>
      <c r="E92" s="227"/>
      <c r="F92" s="24" t="s">
        <v>11</v>
      </c>
      <c r="G92" s="25">
        <v>25</v>
      </c>
      <c r="H92" s="25" t="s">
        <v>42</v>
      </c>
      <c r="I92" s="26" t="s">
        <v>12</v>
      </c>
      <c r="J92" s="25">
        <v>1</v>
      </c>
      <c r="K92" s="25" t="s">
        <v>14</v>
      </c>
      <c r="L92" s="25"/>
      <c r="M92" s="25"/>
      <c r="N92" s="25"/>
      <c r="O92" s="25">
        <v>24000</v>
      </c>
      <c r="P92" s="25">
        <f t="shared" si="16"/>
        <v>600000</v>
      </c>
      <c r="Q92" s="26" t="s">
        <v>70</v>
      </c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4"/>
      <c r="AD92" s="23"/>
    </row>
    <row r="93" spans="1:32" ht="39" customHeight="1">
      <c r="A93" s="262"/>
      <c r="B93" s="279"/>
      <c r="C93" s="325"/>
      <c r="D93" s="227"/>
      <c r="E93" s="228"/>
      <c r="F93" s="322" t="s">
        <v>143</v>
      </c>
      <c r="G93" s="323"/>
      <c r="H93" s="323"/>
      <c r="I93" s="323"/>
      <c r="J93" s="323"/>
      <c r="K93" s="323"/>
      <c r="L93" s="323"/>
      <c r="M93" s="323"/>
      <c r="N93" s="323"/>
      <c r="O93" s="324"/>
      <c r="P93" s="115">
        <f>SUM(P90:P92)</f>
        <v>3050000</v>
      </c>
      <c r="Q93" s="1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4"/>
      <c r="AD93" s="23"/>
    </row>
    <row r="94" spans="1:32" ht="39" customHeight="1">
      <c r="A94" s="262"/>
      <c r="B94" s="279"/>
      <c r="C94" s="325"/>
      <c r="D94" s="227"/>
      <c r="E94" s="226" t="s">
        <v>152</v>
      </c>
      <c r="F94" s="24" t="s">
        <v>46</v>
      </c>
      <c r="G94" s="25">
        <v>25</v>
      </c>
      <c r="H94" s="25" t="s">
        <v>22</v>
      </c>
      <c r="I94" s="26" t="s">
        <v>12</v>
      </c>
      <c r="J94" s="25">
        <v>1</v>
      </c>
      <c r="K94" s="25" t="s">
        <v>14</v>
      </c>
      <c r="L94" s="25"/>
      <c r="M94" s="25"/>
      <c r="N94" s="25"/>
      <c r="O94" s="25">
        <v>50000</v>
      </c>
      <c r="P94" s="25">
        <f t="shared" si="16"/>
        <v>1250000</v>
      </c>
      <c r="Q94" s="26" t="s">
        <v>70</v>
      </c>
      <c r="R94" s="25"/>
      <c r="S94" s="25"/>
      <c r="T94" s="25"/>
      <c r="U94" s="25"/>
      <c r="V94" s="25">
        <v>1</v>
      </c>
      <c r="W94" s="25"/>
      <c r="X94" s="25"/>
      <c r="Y94" s="25"/>
      <c r="Z94" s="25"/>
      <c r="AA94" s="25"/>
      <c r="AB94" s="25"/>
      <c r="AC94" s="24"/>
      <c r="AD94" s="23"/>
    </row>
    <row r="95" spans="1:32" ht="39" customHeight="1">
      <c r="A95" s="262"/>
      <c r="B95" s="279"/>
      <c r="C95" s="325"/>
      <c r="D95" s="227"/>
      <c r="E95" s="227"/>
      <c r="F95" s="24" t="s">
        <v>16</v>
      </c>
      <c r="G95" s="25">
        <v>25</v>
      </c>
      <c r="H95" s="25" t="s">
        <v>42</v>
      </c>
      <c r="I95" s="26" t="s">
        <v>12</v>
      </c>
      <c r="J95" s="25">
        <v>1</v>
      </c>
      <c r="K95" s="25" t="s">
        <v>14</v>
      </c>
      <c r="L95" s="25"/>
      <c r="M95" s="25"/>
      <c r="N95" s="25"/>
      <c r="O95" s="25">
        <v>48000</v>
      </c>
      <c r="P95" s="25">
        <f t="shared" ref="P95:P96" si="17">O95*J95*G95</f>
        <v>1200000</v>
      </c>
      <c r="Q95" s="26" t="s">
        <v>70</v>
      </c>
      <c r="R95" s="25"/>
      <c r="S95" s="25"/>
      <c r="T95" s="25"/>
      <c r="U95" s="25"/>
      <c r="V95" s="25">
        <v>1</v>
      </c>
      <c r="W95" s="25"/>
      <c r="X95" s="25"/>
      <c r="Y95" s="25"/>
      <c r="Z95" s="25"/>
      <c r="AA95" s="25"/>
      <c r="AB95" s="25"/>
      <c r="AC95" s="24"/>
      <c r="AD95" s="23"/>
    </row>
    <row r="96" spans="1:32" ht="39.75" customHeight="1">
      <c r="A96" s="262"/>
      <c r="B96" s="279"/>
      <c r="C96" s="325"/>
      <c r="D96" s="227"/>
      <c r="E96" s="227"/>
      <c r="F96" s="24" t="s">
        <v>11</v>
      </c>
      <c r="G96" s="25">
        <v>25</v>
      </c>
      <c r="H96" s="25" t="s">
        <v>42</v>
      </c>
      <c r="I96" s="26" t="s">
        <v>12</v>
      </c>
      <c r="J96" s="25">
        <v>1</v>
      </c>
      <c r="K96" s="25" t="s">
        <v>14</v>
      </c>
      <c r="L96" s="25"/>
      <c r="M96" s="25"/>
      <c r="N96" s="25"/>
      <c r="O96" s="25">
        <v>24000</v>
      </c>
      <c r="P96" s="25">
        <f t="shared" si="17"/>
        <v>600000</v>
      </c>
      <c r="Q96" s="26" t="s">
        <v>70</v>
      </c>
      <c r="R96" s="25"/>
      <c r="S96" s="25"/>
      <c r="T96" s="25"/>
      <c r="U96" s="25"/>
      <c r="V96" s="25">
        <v>1</v>
      </c>
      <c r="W96" s="25"/>
      <c r="X96" s="25"/>
      <c r="Y96" s="25"/>
      <c r="Z96" s="25"/>
      <c r="AA96" s="25"/>
      <c r="AB96" s="25"/>
      <c r="AC96" s="24"/>
      <c r="AD96" s="23"/>
      <c r="AF96" s="98" t="s">
        <v>98</v>
      </c>
    </row>
    <row r="97" spans="1:32" ht="39.75" customHeight="1">
      <c r="A97" s="84"/>
      <c r="B97" s="280"/>
      <c r="C97" s="248"/>
      <c r="D97" s="228"/>
      <c r="E97" s="228"/>
      <c r="F97" s="322" t="s">
        <v>143</v>
      </c>
      <c r="G97" s="323"/>
      <c r="H97" s="323"/>
      <c r="I97" s="323"/>
      <c r="J97" s="323"/>
      <c r="K97" s="323"/>
      <c r="L97" s="323"/>
      <c r="M97" s="323"/>
      <c r="N97" s="323"/>
      <c r="O97" s="324"/>
      <c r="P97" s="115">
        <f>SUM(P94:P96)</f>
        <v>3050000</v>
      </c>
      <c r="Q97" s="1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89"/>
      <c r="AD97" s="23"/>
      <c r="AF97" s="98"/>
    </row>
    <row r="98" spans="1:32" ht="39.75" customHeight="1">
      <c r="A98" s="234" t="s">
        <v>88</v>
      </c>
      <c r="B98" s="235"/>
      <c r="C98" s="235"/>
      <c r="D98" s="235"/>
      <c r="E98" s="235"/>
      <c r="F98" s="235"/>
      <c r="G98" s="235"/>
      <c r="H98" s="235"/>
      <c r="I98" s="235"/>
      <c r="J98" s="235"/>
      <c r="K98" s="235"/>
      <c r="L98" s="235"/>
      <c r="M98" s="235"/>
      <c r="N98" s="235"/>
      <c r="O98" s="236"/>
      <c r="P98" s="123">
        <f>P81+P85+P89+P93+P97</f>
        <v>33400000</v>
      </c>
      <c r="Q98" s="123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89"/>
      <c r="AD98" s="23"/>
    </row>
    <row r="99" spans="1:32" ht="39.75" customHeight="1">
      <c r="A99" s="76"/>
      <c r="B99" s="342"/>
      <c r="C99" s="342"/>
      <c r="D99" s="342"/>
      <c r="E99" s="342"/>
      <c r="F99" s="342"/>
      <c r="G99" s="342"/>
      <c r="H99" s="342"/>
      <c r="I99" s="342"/>
      <c r="J99" s="342"/>
      <c r="K99" s="342"/>
      <c r="L99" s="342"/>
      <c r="M99" s="342"/>
      <c r="N99" s="342"/>
      <c r="O99" s="342"/>
      <c r="P99" s="342"/>
      <c r="Q99" s="342"/>
      <c r="R99" s="342"/>
      <c r="S99" s="342"/>
      <c r="T99" s="342"/>
      <c r="U99" s="342"/>
      <c r="V99" s="342"/>
      <c r="W99" s="342"/>
      <c r="X99" s="342"/>
      <c r="Y99" s="342"/>
      <c r="Z99" s="342"/>
      <c r="AA99" s="342"/>
      <c r="AB99" s="342"/>
      <c r="AC99" s="343"/>
      <c r="AD99" s="23"/>
    </row>
    <row r="100" spans="1:32" ht="39.75" customHeight="1">
      <c r="A100" s="135">
        <v>3</v>
      </c>
      <c r="B100" s="327" t="s">
        <v>9</v>
      </c>
      <c r="C100" s="328"/>
      <c r="D100" s="328"/>
      <c r="E100" s="328"/>
      <c r="F100" s="328"/>
      <c r="G100" s="328"/>
      <c r="H100" s="328"/>
      <c r="I100" s="328"/>
      <c r="J100" s="328"/>
      <c r="K100" s="328"/>
      <c r="L100" s="328"/>
      <c r="M100" s="328"/>
      <c r="N100" s="328"/>
      <c r="O100" s="329"/>
      <c r="P100" s="61">
        <f>P105+P113+P115+P136+P156+P163+P169+P171+P187</f>
        <v>250160000</v>
      </c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89"/>
      <c r="AD100" s="23"/>
    </row>
    <row r="101" spans="1:32" ht="39.75" customHeight="1">
      <c r="A101" s="278">
        <v>1</v>
      </c>
      <c r="B101" s="278" t="s">
        <v>9</v>
      </c>
      <c r="C101" s="278" t="s">
        <v>10</v>
      </c>
      <c r="D101" s="284" t="s">
        <v>98</v>
      </c>
      <c r="E101" s="284" t="s">
        <v>196</v>
      </c>
      <c r="F101" s="37" t="s">
        <v>24</v>
      </c>
      <c r="G101" s="83">
        <v>2</v>
      </c>
      <c r="H101" s="83" t="s">
        <v>22</v>
      </c>
      <c r="I101" s="83" t="s">
        <v>12</v>
      </c>
      <c r="J101" s="83">
        <v>25</v>
      </c>
      <c r="K101" s="83" t="s">
        <v>72</v>
      </c>
      <c r="L101" s="83" t="s">
        <v>12</v>
      </c>
      <c r="M101" s="83">
        <v>4</v>
      </c>
      <c r="N101" s="83" t="s">
        <v>169</v>
      </c>
      <c r="O101" s="5">
        <v>50000</v>
      </c>
      <c r="P101" s="5">
        <f>O101*M101*J101*G101</f>
        <v>10000000</v>
      </c>
      <c r="Q101" s="26" t="s">
        <v>70</v>
      </c>
      <c r="R101" s="5"/>
      <c r="S101" s="173">
        <v>10</v>
      </c>
      <c r="T101" s="173">
        <v>10</v>
      </c>
      <c r="U101" s="173">
        <v>10</v>
      </c>
      <c r="V101" s="173">
        <v>10</v>
      </c>
      <c r="W101" s="173">
        <v>10</v>
      </c>
      <c r="X101" s="173">
        <v>10</v>
      </c>
      <c r="Y101" s="173">
        <v>10</v>
      </c>
      <c r="Z101" s="173">
        <v>10</v>
      </c>
      <c r="AA101" s="173">
        <v>10</v>
      </c>
      <c r="AB101" s="174">
        <v>10</v>
      </c>
      <c r="AC101" s="24"/>
      <c r="AD101" s="23"/>
    </row>
    <row r="102" spans="1:32" ht="35.25" customHeight="1">
      <c r="A102" s="279"/>
      <c r="B102" s="279"/>
      <c r="C102" s="279"/>
      <c r="D102" s="280"/>
      <c r="E102" s="280"/>
      <c r="F102" s="231" t="s">
        <v>143</v>
      </c>
      <c r="G102" s="232"/>
      <c r="H102" s="232"/>
      <c r="I102" s="232"/>
      <c r="J102" s="232"/>
      <c r="K102" s="232"/>
      <c r="L102" s="232"/>
      <c r="M102" s="232"/>
      <c r="N102" s="232"/>
      <c r="O102" s="233"/>
      <c r="P102" s="113">
        <f>P101</f>
        <v>10000000</v>
      </c>
      <c r="Q102" s="124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24"/>
      <c r="AD102" s="23"/>
    </row>
    <row r="103" spans="1:32" ht="92.25" customHeight="1">
      <c r="A103" s="279"/>
      <c r="B103" s="279"/>
      <c r="C103" s="279"/>
      <c r="D103" s="278" t="s">
        <v>197</v>
      </c>
      <c r="E103" s="278" t="s">
        <v>198</v>
      </c>
      <c r="F103" s="82" t="s">
        <v>24</v>
      </c>
      <c r="G103" s="83">
        <v>2</v>
      </c>
      <c r="H103" s="83" t="s">
        <v>22</v>
      </c>
      <c r="I103" s="83" t="s">
        <v>12</v>
      </c>
      <c r="J103" s="83">
        <v>25</v>
      </c>
      <c r="K103" s="83" t="s">
        <v>29</v>
      </c>
      <c r="L103" s="83" t="s">
        <v>12</v>
      </c>
      <c r="M103" s="83">
        <v>4</v>
      </c>
      <c r="N103" s="83" t="s">
        <v>14</v>
      </c>
      <c r="O103" s="5">
        <v>50000</v>
      </c>
      <c r="P103" s="5">
        <f t="shared" ref="P103" si="18">O103*M103*J103*G103</f>
        <v>10000000</v>
      </c>
      <c r="Q103" s="26" t="s">
        <v>70</v>
      </c>
      <c r="R103" s="5"/>
      <c r="S103" s="5"/>
      <c r="T103" s="5"/>
      <c r="U103" s="174">
        <v>25</v>
      </c>
      <c r="V103" s="174">
        <v>25</v>
      </c>
      <c r="W103" s="174">
        <v>25</v>
      </c>
      <c r="X103" s="5"/>
      <c r="Y103" s="5"/>
      <c r="Z103" s="5"/>
      <c r="AA103" s="5"/>
      <c r="AB103" s="5"/>
      <c r="AC103" s="24"/>
      <c r="AD103" s="23"/>
    </row>
    <row r="104" spans="1:32" ht="34.5" customHeight="1">
      <c r="A104" s="280"/>
      <c r="B104" s="280"/>
      <c r="C104" s="280"/>
      <c r="D104" s="280"/>
      <c r="E104" s="280"/>
      <c r="F104" s="231" t="s">
        <v>143</v>
      </c>
      <c r="G104" s="232"/>
      <c r="H104" s="232"/>
      <c r="I104" s="232"/>
      <c r="J104" s="232"/>
      <c r="K104" s="232"/>
      <c r="L104" s="232"/>
      <c r="M104" s="232"/>
      <c r="N104" s="232"/>
      <c r="O104" s="233"/>
      <c r="P104" s="113">
        <f>P103</f>
        <v>10000000</v>
      </c>
      <c r="Q104" s="12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89"/>
      <c r="AD104" s="23"/>
    </row>
    <row r="105" spans="1:32" ht="39.75" customHeight="1">
      <c r="A105" s="231" t="s">
        <v>88</v>
      </c>
      <c r="B105" s="232"/>
      <c r="C105" s="232"/>
      <c r="D105" s="232"/>
      <c r="E105" s="232"/>
      <c r="F105" s="232"/>
      <c r="G105" s="232"/>
      <c r="H105" s="232"/>
      <c r="I105" s="232"/>
      <c r="J105" s="232"/>
      <c r="K105" s="232"/>
      <c r="L105" s="232"/>
      <c r="M105" s="232"/>
      <c r="N105" s="232"/>
      <c r="O105" s="233"/>
      <c r="P105" s="123">
        <f>P102+P104</f>
        <v>20000000</v>
      </c>
      <c r="Q105" s="123"/>
      <c r="R105" s="175"/>
      <c r="S105" s="175"/>
      <c r="T105" s="175"/>
      <c r="U105" s="175"/>
      <c r="V105" s="175"/>
      <c r="W105" s="175"/>
      <c r="X105" s="175"/>
      <c r="Y105" s="175"/>
      <c r="Z105" s="175"/>
      <c r="AA105" s="175"/>
      <c r="AB105" s="175"/>
      <c r="AC105" s="89"/>
      <c r="AD105" s="23"/>
    </row>
    <row r="106" spans="1:32" ht="39.75" customHeight="1">
      <c r="A106" s="261">
        <v>2</v>
      </c>
      <c r="B106" s="278" t="s">
        <v>9</v>
      </c>
      <c r="C106" s="278" t="s">
        <v>32</v>
      </c>
      <c r="D106" s="278" t="s">
        <v>33</v>
      </c>
      <c r="E106" s="85" t="s">
        <v>34</v>
      </c>
      <c r="F106" s="37" t="s">
        <v>24</v>
      </c>
      <c r="G106" s="83">
        <v>3</v>
      </c>
      <c r="H106" s="83" t="s">
        <v>22</v>
      </c>
      <c r="I106" s="83" t="s">
        <v>12</v>
      </c>
      <c r="J106" s="83">
        <v>12</v>
      </c>
      <c r="K106" s="83" t="s">
        <v>29</v>
      </c>
      <c r="L106" s="83" t="s">
        <v>12</v>
      </c>
      <c r="M106" s="83">
        <v>2</v>
      </c>
      <c r="N106" s="83" t="s">
        <v>14</v>
      </c>
      <c r="O106" s="2">
        <v>50000</v>
      </c>
      <c r="P106" s="2">
        <f>O106*M106*J106*G106</f>
        <v>3600000</v>
      </c>
      <c r="Q106" s="26" t="s">
        <v>70</v>
      </c>
      <c r="R106" s="176"/>
      <c r="S106" s="176"/>
      <c r="T106" s="176"/>
      <c r="U106" s="176"/>
      <c r="V106" s="176"/>
      <c r="W106" s="176"/>
      <c r="X106" s="176"/>
      <c r="Y106" s="176">
        <v>24</v>
      </c>
      <c r="Z106" s="176"/>
      <c r="AA106" s="176"/>
      <c r="AB106" s="176"/>
      <c r="AC106" s="24"/>
      <c r="AD106" s="23"/>
    </row>
    <row r="107" spans="1:32" ht="39.75" customHeight="1">
      <c r="A107" s="262"/>
      <c r="B107" s="279"/>
      <c r="C107" s="279"/>
      <c r="D107" s="279"/>
      <c r="E107" s="85" t="s">
        <v>35</v>
      </c>
      <c r="F107" s="37" t="s">
        <v>24</v>
      </c>
      <c r="G107" s="83">
        <v>3</v>
      </c>
      <c r="H107" s="83" t="s">
        <v>22</v>
      </c>
      <c r="I107" s="83" t="s">
        <v>12</v>
      </c>
      <c r="J107" s="83">
        <v>12</v>
      </c>
      <c r="K107" s="83" t="s">
        <v>29</v>
      </c>
      <c r="L107" s="83" t="s">
        <v>12</v>
      </c>
      <c r="M107" s="83">
        <v>2</v>
      </c>
      <c r="N107" s="83" t="s">
        <v>14</v>
      </c>
      <c r="O107" s="2">
        <v>50000</v>
      </c>
      <c r="P107" s="2">
        <f>O107*M107*J107*G107</f>
        <v>3600000</v>
      </c>
      <c r="Q107" s="26" t="s">
        <v>70</v>
      </c>
      <c r="R107" s="176"/>
      <c r="S107" s="176"/>
      <c r="T107" s="176"/>
      <c r="U107" s="176"/>
      <c r="V107" s="176"/>
      <c r="W107" s="176"/>
      <c r="X107" s="176"/>
      <c r="Y107" s="176"/>
      <c r="Z107" s="176"/>
      <c r="AA107" s="176">
        <v>36</v>
      </c>
      <c r="AB107" s="176"/>
      <c r="AC107" s="24"/>
      <c r="AD107" s="23"/>
    </row>
    <row r="108" spans="1:32" ht="39.75" customHeight="1">
      <c r="A108" s="262"/>
      <c r="B108" s="279"/>
      <c r="C108" s="279"/>
      <c r="D108" s="279"/>
      <c r="E108" s="85" t="s">
        <v>36</v>
      </c>
      <c r="F108" s="37" t="s">
        <v>24</v>
      </c>
      <c r="G108" s="83">
        <v>2</v>
      </c>
      <c r="H108" s="83" t="s">
        <v>22</v>
      </c>
      <c r="I108" s="83" t="s">
        <v>12</v>
      </c>
      <c r="J108" s="83">
        <v>12</v>
      </c>
      <c r="K108" s="83" t="s">
        <v>29</v>
      </c>
      <c r="L108" s="83" t="s">
        <v>12</v>
      </c>
      <c r="M108" s="83">
        <v>2</v>
      </c>
      <c r="N108" s="83" t="s">
        <v>14</v>
      </c>
      <c r="O108" s="2">
        <v>50000</v>
      </c>
      <c r="P108" s="2">
        <f>O108*M108*J108*G108</f>
        <v>2400000</v>
      </c>
      <c r="Q108" s="26" t="s">
        <v>70</v>
      </c>
      <c r="R108" s="176"/>
      <c r="S108" s="176"/>
      <c r="T108" s="176"/>
      <c r="U108" s="176"/>
      <c r="V108" s="176"/>
      <c r="W108" s="176"/>
      <c r="X108" s="176"/>
      <c r="Y108" s="176"/>
      <c r="Z108" s="176">
        <v>24</v>
      </c>
      <c r="AA108" s="176"/>
      <c r="AB108" s="176"/>
      <c r="AC108" s="24"/>
      <c r="AD108" s="23"/>
    </row>
    <row r="109" spans="1:32" ht="54" customHeight="1">
      <c r="A109" s="262"/>
      <c r="B109" s="279"/>
      <c r="C109" s="279"/>
      <c r="D109" s="279"/>
      <c r="E109" s="43" t="s">
        <v>199</v>
      </c>
      <c r="F109" s="37" t="s">
        <v>24</v>
      </c>
      <c r="G109" s="83">
        <v>2</v>
      </c>
      <c r="H109" s="83" t="s">
        <v>22</v>
      </c>
      <c r="I109" s="83" t="s">
        <v>12</v>
      </c>
      <c r="J109" s="83">
        <v>4</v>
      </c>
      <c r="K109" s="83" t="s">
        <v>14</v>
      </c>
      <c r="L109" s="83"/>
      <c r="M109" s="83"/>
      <c r="N109" s="83"/>
      <c r="O109" s="2">
        <v>50000</v>
      </c>
      <c r="P109" s="2">
        <f>O109*J109*G109</f>
        <v>400000</v>
      </c>
      <c r="Q109" s="26" t="s">
        <v>70</v>
      </c>
      <c r="R109" s="176"/>
      <c r="S109" s="176"/>
      <c r="T109" s="176"/>
      <c r="U109" s="176"/>
      <c r="V109" s="176"/>
      <c r="W109" s="176"/>
      <c r="X109" s="176"/>
      <c r="Y109" s="176">
        <v>4</v>
      </c>
      <c r="Z109" s="176"/>
      <c r="AA109" s="176"/>
      <c r="AB109" s="176"/>
      <c r="AC109" s="24"/>
      <c r="AD109" s="23"/>
    </row>
    <row r="110" spans="1:32" ht="54" customHeight="1">
      <c r="A110" s="262"/>
      <c r="B110" s="279"/>
      <c r="C110" s="279"/>
      <c r="D110" s="280"/>
      <c r="E110" s="231" t="s">
        <v>143</v>
      </c>
      <c r="F110" s="232"/>
      <c r="G110" s="232"/>
      <c r="H110" s="232"/>
      <c r="I110" s="232"/>
      <c r="J110" s="232"/>
      <c r="K110" s="232"/>
      <c r="L110" s="232"/>
      <c r="M110" s="232"/>
      <c r="N110" s="232"/>
      <c r="O110" s="233"/>
      <c r="P110" s="51">
        <f>SUM(P106:P109)</f>
        <v>10000000</v>
      </c>
      <c r="Q110" s="108"/>
      <c r="R110" s="176"/>
      <c r="S110" s="176"/>
      <c r="T110" s="176"/>
      <c r="U110" s="176"/>
      <c r="V110" s="176"/>
      <c r="W110" s="176"/>
      <c r="X110" s="176"/>
      <c r="Y110" s="176"/>
      <c r="Z110" s="176"/>
      <c r="AA110" s="176"/>
      <c r="AB110" s="176"/>
      <c r="AC110" s="24"/>
      <c r="AD110" s="23"/>
    </row>
    <row r="111" spans="1:32" ht="39.75" customHeight="1">
      <c r="A111" s="262"/>
      <c r="B111" s="279"/>
      <c r="C111" s="279"/>
      <c r="D111" s="278" t="s">
        <v>37</v>
      </c>
      <c r="E111" s="37" t="s">
        <v>200</v>
      </c>
      <c r="F111" s="37" t="s">
        <v>24</v>
      </c>
      <c r="G111" s="83">
        <v>5</v>
      </c>
      <c r="H111" s="83" t="s">
        <v>22</v>
      </c>
      <c r="I111" s="37" t="s">
        <v>12</v>
      </c>
      <c r="J111" s="83">
        <v>40</v>
      </c>
      <c r="K111" s="37" t="s">
        <v>20</v>
      </c>
      <c r="L111" s="37"/>
      <c r="M111" s="37"/>
      <c r="N111" s="37"/>
      <c r="O111" s="2">
        <v>50000</v>
      </c>
      <c r="P111" s="2">
        <f>O111*J111*G111</f>
        <v>10000000</v>
      </c>
      <c r="Q111" s="26" t="s">
        <v>70</v>
      </c>
      <c r="R111" s="176">
        <v>15</v>
      </c>
      <c r="S111" s="176">
        <v>15</v>
      </c>
      <c r="T111" s="176">
        <v>10</v>
      </c>
      <c r="U111" s="176">
        <v>15</v>
      </c>
      <c r="V111" s="176">
        <v>15</v>
      </c>
      <c r="W111" s="176">
        <v>15</v>
      </c>
      <c r="X111" s="176">
        <v>15</v>
      </c>
      <c r="Y111" s="176"/>
      <c r="Z111" s="176"/>
      <c r="AA111" s="176"/>
      <c r="AB111" s="176"/>
      <c r="AC111" s="24"/>
      <c r="AD111" s="23"/>
    </row>
    <row r="112" spans="1:32" ht="39.75" customHeight="1">
      <c r="A112" s="263"/>
      <c r="B112" s="280"/>
      <c r="C112" s="280"/>
      <c r="D112" s="280"/>
      <c r="E112" s="231" t="s">
        <v>143</v>
      </c>
      <c r="F112" s="232"/>
      <c r="G112" s="232"/>
      <c r="H112" s="232"/>
      <c r="I112" s="232"/>
      <c r="J112" s="232"/>
      <c r="K112" s="232"/>
      <c r="L112" s="232"/>
      <c r="M112" s="232"/>
      <c r="N112" s="232"/>
      <c r="O112" s="233"/>
      <c r="P112" s="65">
        <f>P111</f>
        <v>10000000</v>
      </c>
      <c r="Q112" s="144"/>
      <c r="R112" s="177"/>
      <c r="S112" s="177"/>
      <c r="T112" s="177"/>
      <c r="U112" s="177"/>
      <c r="V112" s="177"/>
      <c r="W112" s="177"/>
      <c r="X112" s="177"/>
      <c r="Y112" s="177"/>
      <c r="Z112" s="177"/>
      <c r="AA112" s="177"/>
      <c r="AB112" s="177"/>
      <c r="AC112" s="81"/>
      <c r="AD112" s="23"/>
    </row>
    <row r="113" spans="1:30" ht="39.75" customHeight="1">
      <c r="A113" s="234" t="s">
        <v>88</v>
      </c>
      <c r="B113" s="235"/>
      <c r="C113" s="235"/>
      <c r="D113" s="235"/>
      <c r="E113" s="235"/>
      <c r="F113" s="235"/>
      <c r="G113" s="235"/>
      <c r="H113" s="235"/>
      <c r="I113" s="235"/>
      <c r="J113" s="235"/>
      <c r="K113" s="235"/>
      <c r="L113" s="235"/>
      <c r="M113" s="235"/>
      <c r="N113" s="235"/>
      <c r="O113" s="236"/>
      <c r="P113" s="123">
        <f>P110+P112</f>
        <v>20000000</v>
      </c>
      <c r="Q113" s="123"/>
      <c r="R113" s="175"/>
      <c r="S113" s="175"/>
      <c r="T113" s="175"/>
      <c r="U113" s="175"/>
      <c r="V113" s="175"/>
      <c r="W113" s="175"/>
      <c r="X113" s="175"/>
      <c r="Y113" s="175"/>
      <c r="Z113" s="175"/>
      <c r="AA113" s="175"/>
      <c r="AB113" s="175"/>
      <c r="AC113" s="89"/>
      <c r="AD113" s="23"/>
    </row>
    <row r="114" spans="1:30" ht="162" customHeight="1">
      <c r="A114" s="74">
        <v>3</v>
      </c>
      <c r="B114" s="37" t="s">
        <v>9</v>
      </c>
      <c r="C114" s="37" t="s">
        <v>15</v>
      </c>
      <c r="D114" s="7" t="s">
        <v>26</v>
      </c>
      <c r="E114" s="37" t="s">
        <v>44</v>
      </c>
      <c r="F114" s="37" t="s">
        <v>24</v>
      </c>
      <c r="G114" s="83">
        <v>2</v>
      </c>
      <c r="H114" s="83" t="s">
        <v>22</v>
      </c>
      <c r="I114" s="83" t="s">
        <v>12</v>
      </c>
      <c r="J114" s="83">
        <v>50</v>
      </c>
      <c r="K114" s="83" t="s">
        <v>14</v>
      </c>
      <c r="L114" s="83" t="s">
        <v>12</v>
      </c>
      <c r="M114" s="83">
        <v>2</v>
      </c>
      <c r="N114" s="83" t="s">
        <v>99</v>
      </c>
      <c r="O114" s="2">
        <v>50000</v>
      </c>
      <c r="P114" s="2">
        <f>O114*M114*J114*G114</f>
        <v>10000000</v>
      </c>
      <c r="Q114" s="26" t="s">
        <v>70</v>
      </c>
      <c r="R114" s="176"/>
      <c r="S114" s="176">
        <v>1</v>
      </c>
      <c r="T114" s="176"/>
      <c r="U114" s="176"/>
      <c r="V114" s="176"/>
      <c r="W114" s="176"/>
      <c r="X114" s="176"/>
      <c r="Y114" s="176">
        <v>1</v>
      </c>
      <c r="Z114" s="176"/>
      <c r="AA114" s="176"/>
      <c r="AB114" s="176"/>
      <c r="AC114" s="89"/>
      <c r="AD114" s="23"/>
    </row>
    <row r="115" spans="1:30" ht="47.25" customHeight="1">
      <c r="A115" s="234" t="s">
        <v>88</v>
      </c>
      <c r="B115" s="235"/>
      <c r="C115" s="235"/>
      <c r="D115" s="235"/>
      <c r="E115" s="235"/>
      <c r="F115" s="235"/>
      <c r="G115" s="235"/>
      <c r="H115" s="235"/>
      <c r="I115" s="235"/>
      <c r="J115" s="235"/>
      <c r="K115" s="235"/>
      <c r="L115" s="235"/>
      <c r="M115" s="235"/>
      <c r="N115" s="235"/>
      <c r="O115" s="236"/>
      <c r="P115" s="65">
        <f>SUM(P114)</f>
        <v>10000000</v>
      </c>
      <c r="Q115" s="65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89"/>
      <c r="AD115" s="23"/>
    </row>
    <row r="116" spans="1:30" ht="57" customHeight="1">
      <c r="A116" s="330">
        <v>4</v>
      </c>
      <c r="B116" s="338" t="s">
        <v>9</v>
      </c>
      <c r="C116" s="335" t="s">
        <v>100</v>
      </c>
      <c r="D116" s="278" t="s">
        <v>101</v>
      </c>
      <c r="E116" s="278" t="s">
        <v>103</v>
      </c>
      <c r="F116" s="37" t="s">
        <v>24</v>
      </c>
      <c r="G116" s="83">
        <v>2</v>
      </c>
      <c r="H116" s="83" t="s">
        <v>22</v>
      </c>
      <c r="I116" s="83" t="s">
        <v>12</v>
      </c>
      <c r="J116" s="83">
        <v>100</v>
      </c>
      <c r="K116" s="83" t="s">
        <v>14</v>
      </c>
      <c r="L116" s="83"/>
      <c r="M116" s="83"/>
      <c r="N116" s="83"/>
      <c r="O116" s="2">
        <v>50000</v>
      </c>
      <c r="P116" s="2">
        <f>O116*J116*G116</f>
        <v>10000000</v>
      </c>
      <c r="Q116" s="26" t="s">
        <v>70</v>
      </c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4"/>
      <c r="AD116" s="23"/>
    </row>
    <row r="117" spans="1:30" ht="39" customHeight="1">
      <c r="A117" s="331"/>
      <c r="B117" s="339"/>
      <c r="C117" s="336"/>
      <c r="D117" s="280"/>
      <c r="E117" s="280"/>
      <c r="F117" s="231" t="s">
        <v>143</v>
      </c>
      <c r="G117" s="232"/>
      <c r="H117" s="232"/>
      <c r="I117" s="232"/>
      <c r="J117" s="232"/>
      <c r="K117" s="232"/>
      <c r="L117" s="232"/>
      <c r="M117" s="232"/>
      <c r="N117" s="232"/>
      <c r="O117" s="233"/>
      <c r="P117" s="51">
        <f>P116</f>
        <v>10000000</v>
      </c>
      <c r="Q117" s="108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4"/>
      <c r="AD117" s="23"/>
    </row>
    <row r="118" spans="1:30" ht="63.75" customHeight="1">
      <c r="A118" s="331"/>
      <c r="B118" s="339"/>
      <c r="C118" s="336"/>
      <c r="D118" s="264" t="s">
        <v>201</v>
      </c>
      <c r="E118" s="226" t="s">
        <v>202</v>
      </c>
      <c r="F118" s="37" t="s">
        <v>24</v>
      </c>
      <c r="G118" s="52">
        <v>2</v>
      </c>
      <c r="H118" s="52" t="s">
        <v>22</v>
      </c>
      <c r="I118" s="52" t="s">
        <v>12</v>
      </c>
      <c r="J118" s="52">
        <v>5</v>
      </c>
      <c r="K118" s="52" t="s">
        <v>14</v>
      </c>
      <c r="L118" s="136" t="s">
        <v>12</v>
      </c>
      <c r="M118" s="52">
        <v>2</v>
      </c>
      <c r="N118" s="52" t="s">
        <v>169</v>
      </c>
      <c r="O118" s="2">
        <v>50000</v>
      </c>
      <c r="P118" s="2">
        <f>O118*M118*J118*G118</f>
        <v>1000000</v>
      </c>
      <c r="Q118" s="26" t="s">
        <v>70</v>
      </c>
      <c r="R118" s="2"/>
      <c r="S118" s="176">
        <v>2</v>
      </c>
      <c r="T118" s="176"/>
      <c r="U118" s="176">
        <v>2</v>
      </c>
      <c r="V118" s="176"/>
      <c r="W118" s="176">
        <v>2</v>
      </c>
      <c r="X118" s="176"/>
      <c r="Y118" s="176">
        <v>2</v>
      </c>
      <c r="Z118" s="176"/>
      <c r="AA118" s="176">
        <v>2</v>
      </c>
      <c r="AB118" s="176"/>
      <c r="AC118" s="24"/>
      <c r="AD118" s="23"/>
    </row>
    <row r="119" spans="1:30" ht="34.5" customHeight="1">
      <c r="A119" s="331"/>
      <c r="B119" s="339"/>
      <c r="C119" s="336"/>
      <c r="D119" s="265"/>
      <c r="E119" s="228"/>
      <c r="F119" s="67" t="s">
        <v>11</v>
      </c>
      <c r="G119" s="180">
        <v>2</v>
      </c>
      <c r="H119" s="180" t="s">
        <v>22</v>
      </c>
      <c r="I119" s="180" t="s">
        <v>12</v>
      </c>
      <c r="J119" s="180">
        <v>5</v>
      </c>
      <c r="K119" s="180" t="s">
        <v>14</v>
      </c>
      <c r="L119" s="181" t="s">
        <v>12</v>
      </c>
      <c r="M119" s="180">
        <v>2</v>
      </c>
      <c r="N119" s="180" t="s">
        <v>169</v>
      </c>
      <c r="O119" s="69">
        <v>15000</v>
      </c>
      <c r="P119" s="69">
        <f>O119*M119*J119*G119</f>
        <v>300000</v>
      </c>
      <c r="Q119" s="183" t="s">
        <v>213</v>
      </c>
      <c r="R119" s="2"/>
      <c r="S119" s="176"/>
      <c r="T119" s="176"/>
      <c r="U119" s="176"/>
      <c r="V119" s="176"/>
      <c r="W119" s="176"/>
      <c r="X119" s="176"/>
      <c r="Y119" s="176"/>
      <c r="Z119" s="176"/>
      <c r="AA119" s="176"/>
      <c r="AB119" s="176"/>
      <c r="AC119" s="24"/>
      <c r="AD119" s="23"/>
    </row>
    <row r="120" spans="1:30" ht="71.25" customHeight="1">
      <c r="A120" s="331"/>
      <c r="B120" s="339"/>
      <c r="C120" s="336"/>
      <c r="D120" s="265"/>
      <c r="E120" s="333" t="s">
        <v>203</v>
      </c>
      <c r="F120" s="37" t="s">
        <v>24</v>
      </c>
      <c r="G120" s="52">
        <v>2</v>
      </c>
      <c r="H120" s="52" t="s">
        <v>22</v>
      </c>
      <c r="I120" s="52" t="s">
        <v>12</v>
      </c>
      <c r="J120" s="52">
        <v>5</v>
      </c>
      <c r="K120" s="52" t="s">
        <v>14</v>
      </c>
      <c r="L120" s="136" t="s">
        <v>12</v>
      </c>
      <c r="M120" s="52">
        <v>1</v>
      </c>
      <c r="N120" s="52" t="s">
        <v>206</v>
      </c>
      <c r="O120" s="5">
        <v>50000</v>
      </c>
      <c r="P120" s="2">
        <f t="shared" ref="P120:P124" si="19">O120*M120*J120*G120</f>
        <v>500000</v>
      </c>
      <c r="Q120" s="26" t="s">
        <v>70</v>
      </c>
      <c r="R120" s="2"/>
      <c r="S120" s="176">
        <v>1</v>
      </c>
      <c r="T120" s="176"/>
      <c r="U120" s="176">
        <v>1</v>
      </c>
      <c r="V120" s="176"/>
      <c r="W120" s="176">
        <v>1</v>
      </c>
      <c r="X120" s="176"/>
      <c r="Y120" s="176">
        <v>1</v>
      </c>
      <c r="Z120" s="176"/>
      <c r="AA120" s="176">
        <v>1</v>
      </c>
      <c r="AB120" s="176"/>
      <c r="AC120" s="24"/>
      <c r="AD120" s="23"/>
    </row>
    <row r="121" spans="1:30" ht="48" customHeight="1">
      <c r="A121" s="331"/>
      <c r="B121" s="339"/>
      <c r="C121" s="336"/>
      <c r="D121" s="265"/>
      <c r="E121" s="334"/>
      <c r="F121" s="67" t="s">
        <v>11</v>
      </c>
      <c r="G121" s="180">
        <v>2</v>
      </c>
      <c r="H121" s="180" t="s">
        <v>22</v>
      </c>
      <c r="I121" s="180" t="s">
        <v>12</v>
      </c>
      <c r="J121" s="180">
        <v>5</v>
      </c>
      <c r="K121" s="180" t="s">
        <v>14</v>
      </c>
      <c r="L121" s="181" t="s">
        <v>12</v>
      </c>
      <c r="M121" s="180">
        <v>1</v>
      </c>
      <c r="N121" s="180" t="s">
        <v>206</v>
      </c>
      <c r="O121" s="182">
        <v>15000</v>
      </c>
      <c r="P121" s="69">
        <f t="shared" ref="P121" si="20">O121*M121*J121*G121</f>
        <v>150000</v>
      </c>
      <c r="Q121" s="183" t="s">
        <v>213</v>
      </c>
      <c r="R121" s="2"/>
      <c r="S121" s="176"/>
      <c r="T121" s="176"/>
      <c r="U121" s="176"/>
      <c r="V121" s="176"/>
      <c r="W121" s="176"/>
      <c r="X121" s="176"/>
      <c r="Y121" s="176"/>
      <c r="Z121" s="176"/>
      <c r="AA121" s="176"/>
      <c r="AB121" s="176"/>
      <c r="AC121" s="24"/>
      <c r="AD121" s="23"/>
    </row>
    <row r="122" spans="1:30" ht="71.25" customHeight="1">
      <c r="A122" s="331"/>
      <c r="B122" s="339"/>
      <c r="C122" s="336"/>
      <c r="D122" s="265"/>
      <c r="E122" s="333" t="s">
        <v>204</v>
      </c>
      <c r="F122" s="37" t="s">
        <v>24</v>
      </c>
      <c r="G122" s="52">
        <v>2</v>
      </c>
      <c r="H122" s="52" t="s">
        <v>22</v>
      </c>
      <c r="I122" s="52" t="s">
        <v>12</v>
      </c>
      <c r="J122" s="52">
        <v>5</v>
      </c>
      <c r="K122" s="52" t="s">
        <v>14</v>
      </c>
      <c r="L122" s="136" t="s">
        <v>12</v>
      </c>
      <c r="M122" s="52">
        <v>1</v>
      </c>
      <c r="N122" s="52" t="s">
        <v>206</v>
      </c>
      <c r="O122" s="5">
        <v>50000</v>
      </c>
      <c r="P122" s="2">
        <f t="shared" si="19"/>
        <v>500000</v>
      </c>
      <c r="Q122" s="26" t="s">
        <v>70</v>
      </c>
      <c r="R122" s="2"/>
      <c r="S122" s="176">
        <v>1</v>
      </c>
      <c r="T122" s="176"/>
      <c r="U122" s="176">
        <v>1</v>
      </c>
      <c r="V122" s="176"/>
      <c r="W122" s="176">
        <v>1</v>
      </c>
      <c r="X122" s="176"/>
      <c r="Y122" s="176">
        <v>1</v>
      </c>
      <c r="Z122" s="176"/>
      <c r="AA122" s="176">
        <v>1</v>
      </c>
      <c r="AB122" s="176"/>
      <c r="AC122" s="24"/>
      <c r="AD122" s="23"/>
    </row>
    <row r="123" spans="1:30" ht="41.25" customHeight="1">
      <c r="A123" s="331"/>
      <c r="B123" s="339"/>
      <c r="C123" s="336"/>
      <c r="D123" s="265"/>
      <c r="E123" s="334"/>
      <c r="F123" s="67" t="s">
        <v>11</v>
      </c>
      <c r="G123" s="180">
        <v>2</v>
      </c>
      <c r="H123" s="180" t="s">
        <v>22</v>
      </c>
      <c r="I123" s="180" t="s">
        <v>12</v>
      </c>
      <c r="J123" s="180">
        <v>5</v>
      </c>
      <c r="K123" s="180" t="s">
        <v>14</v>
      </c>
      <c r="L123" s="181" t="s">
        <v>12</v>
      </c>
      <c r="M123" s="180">
        <v>1</v>
      </c>
      <c r="N123" s="180" t="s">
        <v>206</v>
      </c>
      <c r="O123" s="182">
        <v>15000</v>
      </c>
      <c r="P123" s="69">
        <f t="shared" ref="P123" si="21">O123*M123*J123*G123</f>
        <v>150000</v>
      </c>
      <c r="Q123" s="183" t="s">
        <v>213</v>
      </c>
      <c r="R123" s="2"/>
      <c r="S123" s="176"/>
      <c r="T123" s="176"/>
      <c r="U123" s="176"/>
      <c r="V123" s="176"/>
      <c r="W123" s="176"/>
      <c r="X123" s="176"/>
      <c r="Y123" s="176"/>
      <c r="Z123" s="176"/>
      <c r="AA123" s="176"/>
      <c r="AB123" s="176"/>
      <c r="AC123" s="24"/>
      <c r="AD123" s="23"/>
    </row>
    <row r="124" spans="1:30" ht="71.25" customHeight="1">
      <c r="A124" s="331"/>
      <c r="B124" s="339"/>
      <c r="C124" s="336"/>
      <c r="D124" s="265"/>
      <c r="E124" s="333" t="s">
        <v>205</v>
      </c>
      <c r="F124" s="37" t="s">
        <v>24</v>
      </c>
      <c r="G124" s="52">
        <v>2</v>
      </c>
      <c r="H124" s="52" t="s">
        <v>22</v>
      </c>
      <c r="I124" s="52" t="s">
        <v>12</v>
      </c>
      <c r="J124" s="52">
        <v>40</v>
      </c>
      <c r="K124" s="52" t="s">
        <v>14</v>
      </c>
      <c r="L124" s="136" t="s">
        <v>12</v>
      </c>
      <c r="M124" s="52">
        <v>2</v>
      </c>
      <c r="N124" s="52" t="s">
        <v>169</v>
      </c>
      <c r="O124" s="5">
        <v>50000</v>
      </c>
      <c r="P124" s="2">
        <f t="shared" si="19"/>
        <v>8000000</v>
      </c>
      <c r="Q124" s="26" t="s">
        <v>70</v>
      </c>
      <c r="R124" s="2"/>
      <c r="S124" s="176">
        <v>8</v>
      </c>
      <c r="T124" s="176">
        <v>8</v>
      </c>
      <c r="U124" s="176">
        <v>8</v>
      </c>
      <c r="V124" s="176">
        <v>8</v>
      </c>
      <c r="W124" s="176">
        <v>8</v>
      </c>
      <c r="X124" s="176">
        <v>8</v>
      </c>
      <c r="Y124" s="176">
        <v>8</v>
      </c>
      <c r="Z124" s="176">
        <v>8</v>
      </c>
      <c r="AA124" s="176">
        <v>8</v>
      </c>
      <c r="AB124" s="176">
        <v>8</v>
      </c>
      <c r="AC124" s="24"/>
      <c r="AD124" s="23"/>
    </row>
    <row r="125" spans="1:30" ht="38.25" customHeight="1">
      <c r="A125" s="331"/>
      <c r="B125" s="339"/>
      <c r="C125" s="336"/>
      <c r="D125" s="265"/>
      <c r="E125" s="334"/>
      <c r="F125" s="67" t="s">
        <v>11</v>
      </c>
      <c r="G125" s="180">
        <v>2</v>
      </c>
      <c r="H125" s="180" t="s">
        <v>22</v>
      </c>
      <c r="I125" s="180" t="s">
        <v>12</v>
      </c>
      <c r="J125" s="180">
        <v>40</v>
      </c>
      <c r="K125" s="180" t="s">
        <v>14</v>
      </c>
      <c r="L125" s="181" t="s">
        <v>12</v>
      </c>
      <c r="M125" s="180">
        <v>2</v>
      </c>
      <c r="N125" s="180" t="s">
        <v>169</v>
      </c>
      <c r="O125" s="182">
        <v>15000</v>
      </c>
      <c r="P125" s="69">
        <f t="shared" ref="P125" si="22">O125*M125*J125*G125</f>
        <v>2400000</v>
      </c>
      <c r="Q125" s="183" t="s">
        <v>213</v>
      </c>
      <c r="R125" s="2"/>
      <c r="S125" s="176"/>
      <c r="T125" s="176"/>
      <c r="U125" s="176"/>
      <c r="V125" s="176"/>
      <c r="W125" s="176"/>
      <c r="X125" s="176"/>
      <c r="Y125" s="176"/>
      <c r="Z125" s="176"/>
      <c r="AA125" s="176"/>
      <c r="AB125" s="176"/>
      <c r="AC125" s="24"/>
      <c r="AD125" s="23"/>
    </row>
    <row r="126" spans="1:30" ht="42" customHeight="1">
      <c r="A126" s="331"/>
      <c r="B126" s="339"/>
      <c r="C126" s="336"/>
      <c r="D126" s="266"/>
      <c r="E126" s="231" t="s">
        <v>143</v>
      </c>
      <c r="F126" s="232"/>
      <c r="G126" s="232"/>
      <c r="H126" s="232"/>
      <c r="I126" s="232"/>
      <c r="J126" s="232"/>
      <c r="K126" s="232"/>
      <c r="L126" s="232"/>
      <c r="M126" s="232"/>
      <c r="N126" s="232"/>
      <c r="O126" s="233"/>
      <c r="P126" s="51">
        <f>SUM(P118:P125)</f>
        <v>13000000</v>
      </c>
      <c r="Q126" s="108"/>
      <c r="R126" s="2"/>
      <c r="S126" s="176"/>
      <c r="T126" s="176"/>
      <c r="U126" s="176"/>
      <c r="V126" s="176"/>
      <c r="W126" s="176"/>
      <c r="X126" s="176"/>
      <c r="Y126" s="176"/>
      <c r="Z126" s="176"/>
      <c r="AA126" s="176"/>
      <c r="AB126" s="176"/>
      <c r="AC126" s="24"/>
      <c r="AD126" s="23"/>
    </row>
    <row r="127" spans="1:30" ht="72" customHeight="1">
      <c r="A127" s="331"/>
      <c r="B127" s="339"/>
      <c r="C127" s="336"/>
      <c r="D127" s="264" t="s">
        <v>104</v>
      </c>
      <c r="E127" s="344" t="s">
        <v>104</v>
      </c>
      <c r="F127" s="82" t="s">
        <v>24</v>
      </c>
      <c r="G127" s="52">
        <v>2</v>
      </c>
      <c r="H127" s="52" t="s">
        <v>22</v>
      </c>
      <c r="I127" s="52" t="s">
        <v>12</v>
      </c>
      <c r="J127" s="52">
        <v>5</v>
      </c>
      <c r="K127" s="52" t="s">
        <v>14</v>
      </c>
      <c r="L127" s="136" t="s">
        <v>12</v>
      </c>
      <c r="M127" s="136">
        <v>10</v>
      </c>
      <c r="N127" s="52" t="s">
        <v>53</v>
      </c>
      <c r="O127" s="5">
        <v>50000</v>
      </c>
      <c r="P127" s="2">
        <f>O127*M127*J127*G127</f>
        <v>5000000</v>
      </c>
      <c r="Q127" s="26" t="s">
        <v>70</v>
      </c>
      <c r="R127" s="176">
        <v>5</v>
      </c>
      <c r="S127" s="176">
        <v>5</v>
      </c>
      <c r="T127" s="176">
        <v>5</v>
      </c>
      <c r="U127" s="176">
        <v>5</v>
      </c>
      <c r="V127" s="176">
        <v>5</v>
      </c>
      <c r="W127" s="176">
        <v>5</v>
      </c>
      <c r="X127" s="176">
        <v>5</v>
      </c>
      <c r="Y127" s="176">
        <v>5</v>
      </c>
      <c r="Z127" s="176">
        <v>5</v>
      </c>
      <c r="AA127" s="176">
        <v>5</v>
      </c>
      <c r="AB127" s="2"/>
      <c r="AC127" s="24"/>
      <c r="AD127" s="23"/>
    </row>
    <row r="128" spans="1:30" ht="36.75" customHeight="1">
      <c r="A128" s="331"/>
      <c r="B128" s="339"/>
      <c r="C128" s="336"/>
      <c r="D128" s="266"/>
      <c r="E128" s="345"/>
      <c r="F128" s="316" t="s">
        <v>143</v>
      </c>
      <c r="G128" s="317"/>
      <c r="H128" s="317"/>
      <c r="I128" s="317"/>
      <c r="J128" s="317"/>
      <c r="K128" s="317"/>
      <c r="L128" s="317"/>
      <c r="M128" s="317"/>
      <c r="N128" s="317"/>
      <c r="O128" s="318"/>
      <c r="P128" s="51">
        <f>P127</f>
        <v>5000000</v>
      </c>
      <c r="Q128" s="108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4"/>
      <c r="AD128" s="23"/>
    </row>
    <row r="129" spans="1:30" ht="63.75" customHeight="1">
      <c r="A129" s="331"/>
      <c r="B129" s="339"/>
      <c r="C129" s="336"/>
      <c r="D129" s="264" t="s">
        <v>105</v>
      </c>
      <c r="E129" s="136" t="s">
        <v>207</v>
      </c>
      <c r="F129" s="37" t="s">
        <v>24</v>
      </c>
      <c r="G129" s="83">
        <v>2</v>
      </c>
      <c r="H129" s="83" t="s">
        <v>22</v>
      </c>
      <c r="I129" s="83" t="s">
        <v>12</v>
      </c>
      <c r="J129" s="83">
        <v>10</v>
      </c>
      <c r="K129" s="83" t="s">
        <v>14</v>
      </c>
      <c r="L129" s="83"/>
      <c r="M129" s="83"/>
      <c r="N129" s="83"/>
      <c r="O129" s="5">
        <v>50000</v>
      </c>
      <c r="P129" s="5">
        <f t="shared" ref="P129:P134" si="23">O129*J129*G129</f>
        <v>1000000</v>
      </c>
      <c r="Q129" s="26" t="s">
        <v>70</v>
      </c>
      <c r="R129" s="5"/>
      <c r="S129" s="174">
        <v>1</v>
      </c>
      <c r="T129" s="174">
        <v>1</v>
      </c>
      <c r="U129" s="174">
        <v>1</v>
      </c>
      <c r="V129" s="174">
        <v>1</v>
      </c>
      <c r="W129" s="174">
        <v>1</v>
      </c>
      <c r="X129" s="174">
        <v>1</v>
      </c>
      <c r="Y129" s="174">
        <v>1</v>
      </c>
      <c r="Z129" s="174">
        <v>1</v>
      </c>
      <c r="AA129" s="174">
        <v>1</v>
      </c>
      <c r="AB129" s="174">
        <v>1</v>
      </c>
      <c r="AC129" s="24"/>
      <c r="AD129" s="23"/>
    </row>
    <row r="130" spans="1:30" ht="72.75" customHeight="1">
      <c r="A130" s="331"/>
      <c r="B130" s="339"/>
      <c r="C130" s="336"/>
      <c r="D130" s="265"/>
      <c r="E130" s="136" t="s">
        <v>208</v>
      </c>
      <c r="F130" s="37" t="s">
        <v>24</v>
      </c>
      <c r="G130" s="83">
        <v>2</v>
      </c>
      <c r="H130" s="83" t="s">
        <v>22</v>
      </c>
      <c r="I130" s="83" t="s">
        <v>12</v>
      </c>
      <c r="J130" s="83">
        <v>20</v>
      </c>
      <c r="K130" s="83" t="s">
        <v>14</v>
      </c>
      <c r="L130" s="83"/>
      <c r="M130" s="83"/>
      <c r="N130" s="83"/>
      <c r="O130" s="5">
        <v>50000</v>
      </c>
      <c r="P130" s="5">
        <f t="shared" si="23"/>
        <v>2000000</v>
      </c>
      <c r="Q130" s="26" t="s">
        <v>70</v>
      </c>
      <c r="R130" s="5"/>
      <c r="S130" s="174">
        <v>2</v>
      </c>
      <c r="T130" s="174">
        <v>2</v>
      </c>
      <c r="U130" s="174">
        <v>2</v>
      </c>
      <c r="V130" s="174">
        <v>2</v>
      </c>
      <c r="W130" s="174">
        <v>2</v>
      </c>
      <c r="X130" s="174">
        <v>2</v>
      </c>
      <c r="Y130" s="174">
        <v>2</v>
      </c>
      <c r="Z130" s="174">
        <v>2</v>
      </c>
      <c r="AA130" s="174">
        <v>2</v>
      </c>
      <c r="AB130" s="174">
        <v>2</v>
      </c>
      <c r="AC130" s="24"/>
      <c r="AD130" s="23"/>
    </row>
    <row r="131" spans="1:30" ht="99" customHeight="1">
      <c r="A131" s="331"/>
      <c r="B131" s="339"/>
      <c r="C131" s="336"/>
      <c r="D131" s="265"/>
      <c r="E131" s="136" t="s">
        <v>209</v>
      </c>
      <c r="F131" s="37" t="s">
        <v>24</v>
      </c>
      <c r="G131" s="83">
        <v>2</v>
      </c>
      <c r="H131" s="83" t="s">
        <v>22</v>
      </c>
      <c r="I131" s="83" t="s">
        <v>12</v>
      </c>
      <c r="J131" s="83">
        <v>20</v>
      </c>
      <c r="K131" s="83" t="s">
        <v>14</v>
      </c>
      <c r="L131" s="83"/>
      <c r="M131" s="83"/>
      <c r="N131" s="83"/>
      <c r="O131" s="5">
        <v>50000</v>
      </c>
      <c r="P131" s="5">
        <f t="shared" si="23"/>
        <v>2000000</v>
      </c>
      <c r="Q131" s="26" t="s">
        <v>70</v>
      </c>
      <c r="R131" s="5"/>
      <c r="S131" s="174">
        <v>2</v>
      </c>
      <c r="T131" s="174">
        <v>2</v>
      </c>
      <c r="U131" s="174">
        <v>2</v>
      </c>
      <c r="V131" s="174">
        <v>2</v>
      </c>
      <c r="W131" s="174">
        <v>2</v>
      </c>
      <c r="X131" s="174">
        <v>2</v>
      </c>
      <c r="Y131" s="174">
        <v>2</v>
      </c>
      <c r="Z131" s="174">
        <v>2</v>
      </c>
      <c r="AA131" s="174">
        <v>2</v>
      </c>
      <c r="AB131" s="174">
        <v>2</v>
      </c>
      <c r="AC131" s="5"/>
      <c r="AD131" s="23"/>
    </row>
    <row r="132" spans="1:30" ht="38.25" customHeight="1">
      <c r="A132" s="331"/>
      <c r="B132" s="339"/>
      <c r="C132" s="336"/>
      <c r="D132" s="266"/>
      <c r="E132" s="231" t="s">
        <v>143</v>
      </c>
      <c r="F132" s="232"/>
      <c r="G132" s="232"/>
      <c r="H132" s="232"/>
      <c r="I132" s="232"/>
      <c r="J132" s="232"/>
      <c r="K132" s="232"/>
      <c r="L132" s="232"/>
      <c r="M132" s="232"/>
      <c r="N132" s="232"/>
      <c r="O132" s="233"/>
      <c r="P132" s="113">
        <f>SUM(P129:P131)</f>
        <v>5000000</v>
      </c>
      <c r="Q132" s="124"/>
      <c r="R132" s="5"/>
      <c r="S132" s="5"/>
      <c r="T132" s="5"/>
      <c r="U132" s="5"/>
      <c r="V132" s="5"/>
      <c r="W132" s="5"/>
      <c r="X132" s="5"/>
      <c r="Y132" s="5"/>
      <c r="Z132" s="5"/>
      <c r="AB132" s="5"/>
      <c r="AC132" s="24"/>
      <c r="AD132" s="23"/>
    </row>
    <row r="133" spans="1:30" ht="81" customHeight="1">
      <c r="A133" s="331"/>
      <c r="B133" s="339"/>
      <c r="C133" s="336"/>
      <c r="D133" s="264" t="s">
        <v>106</v>
      </c>
      <c r="E133" s="82" t="s">
        <v>156</v>
      </c>
      <c r="F133" s="37" t="s">
        <v>24</v>
      </c>
      <c r="G133" s="83">
        <v>2</v>
      </c>
      <c r="H133" s="83" t="s">
        <v>22</v>
      </c>
      <c r="I133" s="83" t="s">
        <v>12</v>
      </c>
      <c r="J133" s="83">
        <v>8</v>
      </c>
      <c r="K133" s="83" t="s">
        <v>29</v>
      </c>
      <c r="L133" s="83"/>
      <c r="M133" s="83"/>
      <c r="N133" s="83"/>
      <c r="O133" s="5">
        <v>50000</v>
      </c>
      <c r="P133" s="5">
        <f t="shared" ref="P133" si="24">O133*J133*G133</f>
        <v>800000</v>
      </c>
      <c r="Q133" s="26" t="s">
        <v>70</v>
      </c>
      <c r="R133" s="5"/>
      <c r="S133" s="5"/>
      <c r="T133" s="5"/>
      <c r="U133" s="5"/>
      <c r="V133" s="174">
        <v>2</v>
      </c>
      <c r="W133" s="174">
        <v>2</v>
      </c>
      <c r="X133" s="174">
        <v>2</v>
      </c>
      <c r="Y133" s="174">
        <v>2</v>
      </c>
      <c r="Z133" s="5"/>
      <c r="AA133" s="5"/>
      <c r="AB133" s="5"/>
      <c r="AC133" s="24"/>
      <c r="AD133" s="23"/>
    </row>
    <row r="134" spans="1:30" ht="81" customHeight="1">
      <c r="A134" s="331"/>
      <c r="B134" s="339"/>
      <c r="C134" s="336"/>
      <c r="D134" s="265"/>
      <c r="E134" s="82" t="s">
        <v>157</v>
      </c>
      <c r="F134" s="37" t="s">
        <v>24</v>
      </c>
      <c r="G134" s="83">
        <v>2</v>
      </c>
      <c r="H134" s="83" t="s">
        <v>22</v>
      </c>
      <c r="I134" s="83" t="s">
        <v>12</v>
      </c>
      <c r="J134" s="83">
        <v>12</v>
      </c>
      <c r="K134" s="83" t="s">
        <v>69</v>
      </c>
      <c r="L134" s="83"/>
      <c r="M134" s="83"/>
      <c r="N134" s="83"/>
      <c r="O134" s="2">
        <v>50000</v>
      </c>
      <c r="P134" s="2">
        <f t="shared" si="23"/>
        <v>1200000</v>
      </c>
      <c r="Q134" s="26" t="s">
        <v>70</v>
      </c>
      <c r="R134" s="2"/>
      <c r="S134" s="176">
        <v>2</v>
      </c>
      <c r="T134" s="176">
        <v>2</v>
      </c>
      <c r="U134" s="176"/>
      <c r="V134" s="176">
        <v>2</v>
      </c>
      <c r="W134" s="176">
        <v>2</v>
      </c>
      <c r="X134" s="176">
        <v>2</v>
      </c>
      <c r="Y134" s="176">
        <v>2</v>
      </c>
      <c r="Z134" s="2"/>
      <c r="AA134" s="2"/>
      <c r="AB134" s="2"/>
      <c r="AC134" s="24"/>
      <c r="AD134" s="23"/>
    </row>
    <row r="135" spans="1:30" ht="39.75" customHeight="1">
      <c r="A135" s="332"/>
      <c r="B135" s="340"/>
      <c r="C135" s="337"/>
      <c r="D135" s="266"/>
      <c r="E135" s="231" t="s">
        <v>143</v>
      </c>
      <c r="F135" s="232"/>
      <c r="G135" s="232"/>
      <c r="H135" s="232"/>
      <c r="I135" s="232"/>
      <c r="J135" s="232"/>
      <c r="K135" s="232"/>
      <c r="L135" s="232"/>
      <c r="M135" s="232"/>
      <c r="N135" s="232"/>
      <c r="O135" s="233"/>
      <c r="P135" s="61">
        <f>SUM(P133:P134)</f>
        <v>2000000</v>
      </c>
      <c r="Q135" s="61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89"/>
    </row>
    <row r="136" spans="1:30" ht="39.75" customHeight="1">
      <c r="A136" s="234" t="s">
        <v>88</v>
      </c>
      <c r="B136" s="235"/>
      <c r="C136" s="235"/>
      <c r="D136" s="235"/>
      <c r="E136" s="235"/>
      <c r="F136" s="235"/>
      <c r="G136" s="235"/>
      <c r="H136" s="235"/>
      <c r="I136" s="235"/>
      <c r="J136" s="235"/>
      <c r="K136" s="235"/>
      <c r="L136" s="235"/>
      <c r="M136" s="235"/>
      <c r="N136" s="235"/>
      <c r="O136" s="236"/>
      <c r="P136" s="123">
        <f>P117+P126+P128+P132+P135</f>
        <v>35000000</v>
      </c>
      <c r="Q136" s="141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77"/>
    </row>
    <row r="137" spans="1:30" ht="50.25" customHeight="1">
      <c r="A137" s="261">
        <v>5</v>
      </c>
      <c r="B137" s="278" t="s">
        <v>9</v>
      </c>
      <c r="C137" s="278" t="s">
        <v>27</v>
      </c>
      <c r="D137" s="278" t="s">
        <v>28</v>
      </c>
      <c r="E137" s="3" t="s">
        <v>158</v>
      </c>
      <c r="F137" s="37" t="s">
        <v>24</v>
      </c>
      <c r="G137" s="83">
        <v>2</v>
      </c>
      <c r="H137" s="83" t="s">
        <v>22</v>
      </c>
      <c r="I137" s="83" t="s">
        <v>12</v>
      </c>
      <c r="J137" s="83">
        <v>10</v>
      </c>
      <c r="K137" s="83" t="s">
        <v>14</v>
      </c>
      <c r="L137" s="83" t="s">
        <v>12</v>
      </c>
      <c r="M137" s="83">
        <v>2</v>
      </c>
      <c r="N137" s="83" t="s">
        <v>145</v>
      </c>
      <c r="O137" s="2">
        <v>50000</v>
      </c>
      <c r="P137" s="2">
        <f>O137*M137*J137*G137</f>
        <v>2000000</v>
      </c>
      <c r="Q137" s="26" t="s">
        <v>70</v>
      </c>
      <c r="R137" s="2"/>
      <c r="S137" s="176">
        <v>2</v>
      </c>
      <c r="T137" s="176">
        <v>2</v>
      </c>
      <c r="U137" s="176">
        <v>2</v>
      </c>
      <c r="V137" s="176">
        <v>2</v>
      </c>
      <c r="W137" s="176">
        <v>2</v>
      </c>
      <c r="X137" s="176">
        <v>2</v>
      </c>
      <c r="Y137" s="176">
        <v>2</v>
      </c>
      <c r="Z137" s="176">
        <v>2</v>
      </c>
      <c r="AA137" s="176">
        <v>2</v>
      </c>
      <c r="AB137" s="176">
        <v>2</v>
      </c>
      <c r="AC137" s="24"/>
    </row>
    <row r="138" spans="1:30" ht="42" customHeight="1">
      <c r="A138" s="262"/>
      <c r="B138" s="279"/>
      <c r="C138" s="279"/>
      <c r="D138" s="279"/>
      <c r="E138" s="3" t="s">
        <v>159</v>
      </c>
      <c r="F138" s="37" t="s">
        <v>24</v>
      </c>
      <c r="G138" s="83">
        <v>2</v>
      </c>
      <c r="H138" s="83" t="s">
        <v>22</v>
      </c>
      <c r="I138" s="83" t="s">
        <v>12</v>
      </c>
      <c r="J138" s="83">
        <v>3</v>
      </c>
      <c r="K138" s="83" t="s">
        <v>29</v>
      </c>
      <c r="L138" s="83"/>
      <c r="M138" s="83"/>
      <c r="N138" s="83"/>
      <c r="O138" s="2">
        <v>50000</v>
      </c>
      <c r="P138" s="2">
        <f>O138*J138*G138</f>
        <v>300000</v>
      </c>
      <c r="Q138" s="26" t="s">
        <v>70</v>
      </c>
      <c r="R138" s="176">
        <v>1</v>
      </c>
      <c r="S138" s="176">
        <v>1</v>
      </c>
      <c r="T138" s="176">
        <v>1</v>
      </c>
      <c r="U138" s="176"/>
      <c r="V138" s="176"/>
      <c r="W138" s="2"/>
      <c r="X138" s="2"/>
      <c r="Y138" s="2"/>
      <c r="Z138" s="2"/>
      <c r="AA138" s="2"/>
      <c r="AB138" s="2"/>
      <c r="AC138" s="24"/>
    </row>
    <row r="139" spans="1:30" ht="54.75" customHeight="1">
      <c r="A139" s="262"/>
      <c r="B139" s="279"/>
      <c r="C139" s="279"/>
      <c r="D139" s="279"/>
      <c r="E139" s="3" t="s">
        <v>210</v>
      </c>
      <c r="F139" s="37" t="s">
        <v>24</v>
      </c>
      <c r="G139" s="83">
        <v>2</v>
      </c>
      <c r="H139" s="83" t="s">
        <v>22</v>
      </c>
      <c r="I139" s="83" t="s">
        <v>12</v>
      </c>
      <c r="J139" s="83">
        <v>1</v>
      </c>
      <c r="K139" s="83" t="s">
        <v>160</v>
      </c>
      <c r="L139" s="83"/>
      <c r="M139" s="83"/>
      <c r="N139" s="83"/>
      <c r="O139" s="2">
        <v>50000</v>
      </c>
      <c r="P139" s="2">
        <f>O139*J139*G139</f>
        <v>100000</v>
      </c>
      <c r="Q139" s="26" t="s">
        <v>70</v>
      </c>
      <c r="R139" s="176"/>
      <c r="S139" s="176"/>
      <c r="T139" s="176"/>
      <c r="U139" s="176"/>
      <c r="V139" s="176">
        <v>1</v>
      </c>
      <c r="W139" s="2"/>
      <c r="X139" s="2"/>
      <c r="Y139" s="2"/>
      <c r="Z139" s="2"/>
      <c r="AA139" s="2"/>
      <c r="AB139" s="2"/>
      <c r="AC139" s="24"/>
    </row>
    <row r="140" spans="1:30" ht="51" customHeight="1">
      <c r="A140" s="262"/>
      <c r="B140" s="279"/>
      <c r="C140" s="279"/>
      <c r="D140" s="279"/>
      <c r="E140" s="3" t="s">
        <v>211</v>
      </c>
      <c r="F140" s="37" t="s">
        <v>24</v>
      </c>
      <c r="G140" s="83">
        <v>2</v>
      </c>
      <c r="H140" s="83" t="s">
        <v>22</v>
      </c>
      <c r="I140" s="83" t="s">
        <v>12</v>
      </c>
      <c r="J140" s="83">
        <v>38</v>
      </c>
      <c r="K140" s="83" t="s">
        <v>14</v>
      </c>
      <c r="L140" s="83"/>
      <c r="M140" s="83"/>
      <c r="N140" s="83"/>
      <c r="O140" s="2">
        <v>50000</v>
      </c>
      <c r="P140" s="2">
        <f>O140*J140*G140</f>
        <v>3800000</v>
      </c>
      <c r="Q140" s="26" t="s">
        <v>70</v>
      </c>
      <c r="R140" s="176">
        <v>10</v>
      </c>
      <c r="S140" s="176">
        <v>10</v>
      </c>
      <c r="T140" s="176">
        <v>10</v>
      </c>
      <c r="U140" s="176"/>
      <c r="V140" s="176">
        <v>8</v>
      </c>
      <c r="W140" s="176"/>
      <c r="X140" s="2"/>
      <c r="Y140" s="2"/>
      <c r="Z140" s="2"/>
      <c r="AA140" s="2"/>
      <c r="AB140" s="2"/>
      <c r="AC140" s="24"/>
    </row>
    <row r="141" spans="1:30" ht="48.75" customHeight="1">
      <c r="A141" s="262"/>
      <c r="B141" s="279"/>
      <c r="C141" s="279"/>
      <c r="D141" s="279"/>
      <c r="E141" s="3" t="s">
        <v>161</v>
      </c>
      <c r="F141" s="37" t="s">
        <v>24</v>
      </c>
      <c r="G141" s="83">
        <v>2</v>
      </c>
      <c r="H141" s="83" t="s">
        <v>22</v>
      </c>
      <c r="I141" s="83" t="s">
        <v>12</v>
      </c>
      <c r="J141" s="83">
        <v>7</v>
      </c>
      <c r="K141" s="83" t="s">
        <v>162</v>
      </c>
      <c r="L141" s="83" t="s">
        <v>12</v>
      </c>
      <c r="M141" s="83">
        <v>2</v>
      </c>
      <c r="N141" s="83" t="s">
        <v>14</v>
      </c>
      <c r="O141" s="2">
        <v>50000</v>
      </c>
      <c r="P141" s="2">
        <f>O141*M141*J141*G141</f>
        <v>1400000</v>
      </c>
      <c r="Q141" s="26" t="s">
        <v>70</v>
      </c>
      <c r="R141" s="176">
        <v>2</v>
      </c>
      <c r="S141" s="176">
        <v>2</v>
      </c>
      <c r="T141" s="176"/>
      <c r="U141" s="176"/>
      <c r="V141" s="176">
        <v>3</v>
      </c>
      <c r="W141" s="176"/>
      <c r="X141" s="176">
        <v>2</v>
      </c>
      <c r="Y141" s="176">
        <v>2</v>
      </c>
      <c r="Z141" s="176"/>
      <c r="AA141" s="176">
        <v>3</v>
      </c>
      <c r="AB141" s="2"/>
      <c r="AC141" s="24"/>
    </row>
    <row r="142" spans="1:30" ht="48.75" customHeight="1">
      <c r="A142" s="262"/>
      <c r="B142" s="279"/>
      <c r="C142" s="279"/>
      <c r="D142" s="279"/>
      <c r="E142" s="278" t="s">
        <v>163</v>
      </c>
      <c r="F142" s="37" t="s">
        <v>76</v>
      </c>
      <c r="G142" s="83">
        <v>28</v>
      </c>
      <c r="H142" s="83" t="s">
        <v>22</v>
      </c>
      <c r="I142" s="83" t="s">
        <v>12</v>
      </c>
      <c r="J142" s="83">
        <v>1</v>
      </c>
      <c r="K142" s="83" t="s">
        <v>14</v>
      </c>
      <c r="L142" s="83"/>
      <c r="M142" s="83"/>
      <c r="N142" s="83"/>
      <c r="O142" s="2">
        <v>50000</v>
      </c>
      <c r="P142" s="2">
        <f>O142*J142*G142</f>
        <v>1400000</v>
      </c>
      <c r="Q142" s="26" t="s">
        <v>70</v>
      </c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176">
        <v>1</v>
      </c>
      <c r="AC142" s="24"/>
    </row>
    <row r="143" spans="1:30" ht="48.75" customHeight="1">
      <c r="A143" s="262"/>
      <c r="B143" s="279"/>
      <c r="C143" s="279"/>
      <c r="D143" s="279"/>
      <c r="E143" s="279"/>
      <c r="F143" s="67" t="s">
        <v>16</v>
      </c>
      <c r="G143" s="68">
        <v>28</v>
      </c>
      <c r="H143" s="68" t="s">
        <v>22</v>
      </c>
      <c r="I143" s="68" t="s">
        <v>12</v>
      </c>
      <c r="J143" s="68">
        <v>1</v>
      </c>
      <c r="K143" s="68" t="s">
        <v>14</v>
      </c>
      <c r="L143" s="68"/>
      <c r="M143" s="68"/>
      <c r="N143" s="68"/>
      <c r="O143" s="69">
        <v>30000</v>
      </c>
      <c r="P143" s="69">
        <f>O143*J143*G143</f>
        <v>840000</v>
      </c>
      <c r="Q143" s="70" t="s">
        <v>213</v>
      </c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176">
        <v>1</v>
      </c>
      <c r="AC143" s="24"/>
    </row>
    <row r="144" spans="1:30" ht="48.75" customHeight="1">
      <c r="A144" s="262"/>
      <c r="B144" s="279"/>
      <c r="C144" s="279"/>
      <c r="D144" s="279"/>
      <c r="E144" s="280"/>
      <c r="F144" s="67" t="s">
        <v>11</v>
      </c>
      <c r="G144" s="68">
        <v>28</v>
      </c>
      <c r="H144" s="68" t="s">
        <v>22</v>
      </c>
      <c r="I144" s="68" t="s">
        <v>12</v>
      </c>
      <c r="J144" s="68">
        <v>1</v>
      </c>
      <c r="K144" s="68" t="s">
        <v>14</v>
      </c>
      <c r="L144" s="68"/>
      <c r="M144" s="68"/>
      <c r="N144" s="68"/>
      <c r="O144" s="69">
        <v>15000</v>
      </c>
      <c r="P144" s="69">
        <f>O144*J144*G144</f>
        <v>420000</v>
      </c>
      <c r="Q144" s="70" t="s">
        <v>213</v>
      </c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176">
        <v>1</v>
      </c>
      <c r="AC144" s="24"/>
    </row>
    <row r="145" spans="1:29" ht="60.75" customHeight="1">
      <c r="A145" s="262"/>
      <c r="B145" s="279"/>
      <c r="C145" s="279"/>
      <c r="D145" s="279"/>
      <c r="E145" s="3" t="s">
        <v>164</v>
      </c>
      <c r="F145" s="37" t="s">
        <v>24</v>
      </c>
      <c r="G145" s="83">
        <v>2</v>
      </c>
      <c r="H145" s="83" t="s">
        <v>22</v>
      </c>
      <c r="I145" s="83" t="s">
        <v>12</v>
      </c>
      <c r="J145" s="83">
        <v>10</v>
      </c>
      <c r="K145" s="83" t="s">
        <v>165</v>
      </c>
      <c r="L145" s="83" t="s">
        <v>12</v>
      </c>
      <c r="M145" s="83">
        <v>1</v>
      </c>
      <c r="N145" s="83" t="s">
        <v>14</v>
      </c>
      <c r="O145" s="2">
        <v>50000</v>
      </c>
      <c r="P145" s="2">
        <f>O145*M145*J145*G145</f>
        <v>1000000</v>
      </c>
      <c r="Q145" s="26" t="s">
        <v>70</v>
      </c>
      <c r="R145" s="176">
        <v>2</v>
      </c>
      <c r="S145" s="176">
        <v>2</v>
      </c>
      <c r="T145" s="176">
        <v>2</v>
      </c>
      <c r="U145" s="176">
        <v>2</v>
      </c>
      <c r="V145" s="176">
        <v>2</v>
      </c>
      <c r="W145" s="2"/>
      <c r="X145" s="2"/>
      <c r="Y145" s="2"/>
      <c r="Z145" s="2"/>
      <c r="AA145" s="2"/>
      <c r="AB145" s="2"/>
      <c r="AC145" s="24"/>
    </row>
    <row r="146" spans="1:29" ht="65.25" customHeight="1">
      <c r="A146" s="262"/>
      <c r="B146" s="279"/>
      <c r="C146" s="279"/>
      <c r="D146" s="279"/>
      <c r="E146" s="3" t="s">
        <v>166</v>
      </c>
      <c r="F146" s="37" t="s">
        <v>24</v>
      </c>
      <c r="G146" s="83">
        <v>2</v>
      </c>
      <c r="H146" s="83" t="s">
        <v>22</v>
      </c>
      <c r="I146" s="83" t="s">
        <v>12</v>
      </c>
      <c r="J146" s="83">
        <v>30</v>
      </c>
      <c r="K146" s="83" t="s">
        <v>165</v>
      </c>
      <c r="L146" s="83" t="s">
        <v>12</v>
      </c>
      <c r="M146" s="83">
        <v>3</v>
      </c>
      <c r="N146" s="83" t="s">
        <v>14</v>
      </c>
      <c r="O146" s="2">
        <v>50000</v>
      </c>
      <c r="P146" s="2">
        <f>O146*M146*J146*G146</f>
        <v>9000000</v>
      </c>
      <c r="Q146" s="26" t="s">
        <v>70</v>
      </c>
      <c r="R146" s="176">
        <v>9</v>
      </c>
      <c r="S146" s="176">
        <v>9</v>
      </c>
      <c r="T146" s="176">
        <v>9</v>
      </c>
      <c r="U146" s="176">
        <v>9</v>
      </c>
      <c r="V146" s="176">
        <v>9</v>
      </c>
      <c r="W146" s="176">
        <v>9</v>
      </c>
      <c r="X146" s="176">
        <v>9</v>
      </c>
      <c r="Y146" s="176">
        <v>9</v>
      </c>
      <c r="Z146" s="176">
        <v>9</v>
      </c>
      <c r="AA146" s="176">
        <v>9</v>
      </c>
      <c r="AB146" s="2"/>
      <c r="AC146" s="24"/>
    </row>
    <row r="147" spans="1:29" ht="42.75" customHeight="1">
      <c r="A147" s="262"/>
      <c r="B147" s="279"/>
      <c r="C147" s="279"/>
      <c r="D147" s="279"/>
      <c r="E147" s="278" t="s">
        <v>167</v>
      </c>
      <c r="F147" s="37" t="s">
        <v>212</v>
      </c>
      <c r="G147" s="83">
        <v>30</v>
      </c>
      <c r="H147" s="83" t="s">
        <v>22</v>
      </c>
      <c r="I147" s="83" t="s">
        <v>12</v>
      </c>
      <c r="J147" s="83">
        <v>2</v>
      </c>
      <c r="K147" s="83" t="s">
        <v>25</v>
      </c>
      <c r="L147" s="83" t="s">
        <v>12</v>
      </c>
      <c r="M147" s="83">
        <v>2</v>
      </c>
      <c r="N147" s="83" t="s">
        <v>14</v>
      </c>
      <c r="O147" s="2">
        <v>50000</v>
      </c>
      <c r="P147" s="2">
        <f>O147*M147*J147*G147</f>
        <v>6000000</v>
      </c>
      <c r="Q147" s="26" t="s">
        <v>70</v>
      </c>
      <c r="R147" s="2"/>
      <c r="S147" s="2"/>
      <c r="T147" s="2"/>
      <c r="U147" s="2"/>
      <c r="V147" s="2"/>
      <c r="W147" s="176">
        <v>1</v>
      </c>
      <c r="X147" s="2"/>
      <c r="Y147" s="2"/>
      <c r="Z147" s="2"/>
      <c r="AA147" s="176">
        <v>1</v>
      </c>
      <c r="AB147" s="2"/>
      <c r="AC147" s="24"/>
    </row>
    <row r="148" spans="1:29" ht="42.75" customHeight="1">
      <c r="A148" s="262"/>
      <c r="B148" s="279"/>
      <c r="C148" s="279"/>
      <c r="D148" s="279"/>
      <c r="E148" s="279"/>
      <c r="F148" s="67" t="s">
        <v>16</v>
      </c>
      <c r="G148" s="68">
        <v>30</v>
      </c>
      <c r="H148" s="68" t="s">
        <v>22</v>
      </c>
      <c r="I148" s="68" t="s">
        <v>12</v>
      </c>
      <c r="J148" s="68">
        <v>2</v>
      </c>
      <c r="K148" s="68" t="s">
        <v>25</v>
      </c>
      <c r="L148" s="68" t="s">
        <v>12</v>
      </c>
      <c r="M148" s="68">
        <v>2</v>
      </c>
      <c r="N148" s="68" t="s">
        <v>14</v>
      </c>
      <c r="O148" s="69">
        <v>30000</v>
      </c>
      <c r="P148" s="69">
        <f>O148*M148*J148*G148</f>
        <v>3600000</v>
      </c>
      <c r="Q148" s="70" t="s">
        <v>213</v>
      </c>
      <c r="R148" s="2"/>
      <c r="S148" s="2"/>
      <c r="T148" s="2"/>
      <c r="U148" s="2"/>
      <c r="V148" s="2"/>
      <c r="W148" s="176">
        <v>1</v>
      </c>
      <c r="X148" s="2"/>
      <c r="Y148" s="2"/>
      <c r="Z148" s="2"/>
      <c r="AA148" s="176">
        <v>1</v>
      </c>
      <c r="AB148" s="2"/>
      <c r="AC148" s="24"/>
    </row>
    <row r="149" spans="1:29" ht="42.75" customHeight="1">
      <c r="A149" s="262"/>
      <c r="B149" s="279"/>
      <c r="C149" s="279"/>
      <c r="D149" s="279"/>
      <c r="E149" s="280"/>
      <c r="F149" s="67" t="s">
        <v>11</v>
      </c>
      <c r="G149" s="68">
        <v>30</v>
      </c>
      <c r="H149" s="68" t="s">
        <v>22</v>
      </c>
      <c r="I149" s="68" t="s">
        <v>12</v>
      </c>
      <c r="J149" s="68">
        <v>2</v>
      </c>
      <c r="K149" s="68" t="s">
        <v>25</v>
      </c>
      <c r="L149" s="68" t="s">
        <v>12</v>
      </c>
      <c r="M149" s="68">
        <v>2</v>
      </c>
      <c r="N149" s="68" t="s">
        <v>14</v>
      </c>
      <c r="O149" s="69">
        <v>15000</v>
      </c>
      <c r="P149" s="69">
        <f>O149*M149*J149*G149</f>
        <v>1800000</v>
      </c>
      <c r="Q149" s="70" t="s">
        <v>213</v>
      </c>
      <c r="R149" s="2"/>
      <c r="S149" s="2"/>
      <c r="T149" s="2"/>
      <c r="U149" s="2"/>
      <c r="V149" s="2"/>
      <c r="W149" s="176">
        <v>1</v>
      </c>
      <c r="X149" s="2"/>
      <c r="Y149" s="2"/>
      <c r="Z149" s="2"/>
      <c r="AA149" s="176">
        <v>1</v>
      </c>
      <c r="AB149" s="2"/>
      <c r="AC149" s="24"/>
    </row>
    <row r="150" spans="1:29" ht="53.25" customHeight="1">
      <c r="A150" s="262"/>
      <c r="B150" s="279"/>
      <c r="C150" s="279"/>
      <c r="D150" s="279"/>
      <c r="E150" s="278" t="s">
        <v>168</v>
      </c>
      <c r="F150" s="37" t="s">
        <v>24</v>
      </c>
      <c r="G150" s="83">
        <v>25</v>
      </c>
      <c r="H150" s="83" t="s">
        <v>22</v>
      </c>
      <c r="I150" s="83" t="s">
        <v>12</v>
      </c>
      <c r="J150" s="83">
        <v>4</v>
      </c>
      <c r="K150" s="83" t="s">
        <v>14</v>
      </c>
      <c r="L150" s="83"/>
      <c r="M150" s="83"/>
      <c r="N150" s="83"/>
      <c r="O150" s="2">
        <v>50000</v>
      </c>
      <c r="P150" s="2">
        <f>O150*J150*G150</f>
        <v>5000000</v>
      </c>
      <c r="Q150" s="26" t="s">
        <v>70</v>
      </c>
      <c r="R150" s="176">
        <v>1</v>
      </c>
      <c r="S150" s="176">
        <v>1</v>
      </c>
      <c r="T150" s="176">
        <v>1</v>
      </c>
      <c r="U150" s="176"/>
      <c r="V150" s="176"/>
      <c r="W150" s="176">
        <v>1</v>
      </c>
      <c r="X150" s="2"/>
      <c r="Y150" s="2"/>
      <c r="Z150" s="2"/>
      <c r="AA150" s="2"/>
      <c r="AB150" s="2"/>
      <c r="AC150" s="24"/>
    </row>
    <row r="151" spans="1:29" ht="53.25" customHeight="1">
      <c r="A151" s="262"/>
      <c r="B151" s="279"/>
      <c r="C151" s="279"/>
      <c r="D151" s="279"/>
      <c r="E151" s="279"/>
      <c r="F151" s="67" t="s">
        <v>16</v>
      </c>
      <c r="G151" s="68">
        <v>25</v>
      </c>
      <c r="H151" s="68" t="s">
        <v>22</v>
      </c>
      <c r="I151" s="68" t="s">
        <v>12</v>
      </c>
      <c r="J151" s="68">
        <v>4</v>
      </c>
      <c r="K151" s="68" t="s">
        <v>14</v>
      </c>
      <c r="L151" s="68"/>
      <c r="M151" s="68"/>
      <c r="N151" s="68"/>
      <c r="O151" s="69">
        <v>30000</v>
      </c>
      <c r="P151" s="69">
        <f t="shared" ref="P151:P152" si="25">O151*J151*G151</f>
        <v>3000000</v>
      </c>
      <c r="Q151" s="70" t="s">
        <v>213</v>
      </c>
      <c r="R151" s="176">
        <v>1</v>
      </c>
      <c r="S151" s="176">
        <v>1</v>
      </c>
      <c r="T151" s="176">
        <v>1</v>
      </c>
      <c r="U151" s="176"/>
      <c r="V151" s="176"/>
      <c r="W151" s="176">
        <v>1</v>
      </c>
      <c r="X151" s="2"/>
      <c r="Y151" s="2"/>
      <c r="Z151" s="2"/>
      <c r="AA151" s="2"/>
      <c r="AB151" s="2"/>
      <c r="AC151" s="24"/>
    </row>
    <row r="152" spans="1:29" ht="53.25" customHeight="1">
      <c r="A152" s="262"/>
      <c r="B152" s="279"/>
      <c r="C152" s="279"/>
      <c r="D152" s="279"/>
      <c r="E152" s="280"/>
      <c r="F152" s="67" t="s">
        <v>11</v>
      </c>
      <c r="G152" s="68">
        <v>25</v>
      </c>
      <c r="H152" s="68" t="s">
        <v>22</v>
      </c>
      <c r="I152" s="68" t="s">
        <v>12</v>
      </c>
      <c r="J152" s="68">
        <v>4</v>
      </c>
      <c r="K152" s="68" t="s">
        <v>14</v>
      </c>
      <c r="L152" s="68"/>
      <c r="M152" s="68"/>
      <c r="N152" s="68"/>
      <c r="O152" s="69">
        <v>15000</v>
      </c>
      <c r="P152" s="69">
        <f t="shared" si="25"/>
        <v>1500000</v>
      </c>
      <c r="Q152" s="70" t="s">
        <v>213</v>
      </c>
      <c r="R152" s="176">
        <v>1</v>
      </c>
      <c r="S152" s="176">
        <v>1</v>
      </c>
      <c r="T152" s="176">
        <v>1</v>
      </c>
      <c r="U152" s="176"/>
      <c r="V152" s="176"/>
      <c r="W152" s="176">
        <v>1</v>
      </c>
      <c r="X152" s="2"/>
      <c r="Y152" s="2"/>
      <c r="Z152" s="2"/>
      <c r="AA152" s="2"/>
      <c r="AB152" s="2"/>
      <c r="AC152" s="24"/>
    </row>
    <row r="153" spans="1:29" ht="53.25" customHeight="1">
      <c r="A153" s="262"/>
      <c r="B153" s="279"/>
      <c r="C153" s="279"/>
      <c r="D153" s="280"/>
      <c r="E153" s="231" t="s">
        <v>143</v>
      </c>
      <c r="F153" s="232"/>
      <c r="G153" s="232"/>
      <c r="H153" s="232"/>
      <c r="I153" s="232"/>
      <c r="J153" s="232"/>
      <c r="K153" s="232"/>
      <c r="L153" s="232"/>
      <c r="M153" s="232"/>
      <c r="N153" s="232"/>
      <c r="O153" s="233"/>
      <c r="P153" s="51">
        <f>SUM(P137:P152)</f>
        <v>41160000</v>
      </c>
      <c r="Q153" s="108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4"/>
    </row>
    <row r="154" spans="1:29" ht="69" customHeight="1">
      <c r="A154" s="262"/>
      <c r="B154" s="279"/>
      <c r="C154" s="279"/>
      <c r="D154" s="264" t="s">
        <v>107</v>
      </c>
      <c r="E154" s="278" t="s">
        <v>30</v>
      </c>
      <c r="F154" s="37" t="s">
        <v>24</v>
      </c>
      <c r="G154" s="83">
        <v>2</v>
      </c>
      <c r="H154" s="83" t="s">
        <v>22</v>
      </c>
      <c r="I154" s="83" t="s">
        <v>12</v>
      </c>
      <c r="J154" s="83">
        <v>100</v>
      </c>
      <c r="K154" s="83" t="s">
        <v>14</v>
      </c>
      <c r="L154" s="83" t="s">
        <v>12</v>
      </c>
      <c r="M154" s="83">
        <v>1</v>
      </c>
      <c r="N154" s="83" t="s">
        <v>155</v>
      </c>
      <c r="O154" s="2">
        <v>50000</v>
      </c>
      <c r="P154" s="2">
        <f>O154*M154*J154*G154</f>
        <v>10000000</v>
      </c>
      <c r="Q154" s="26" t="s">
        <v>70</v>
      </c>
      <c r="R154" s="176">
        <v>10</v>
      </c>
      <c r="S154" s="176">
        <v>10</v>
      </c>
      <c r="T154" s="176">
        <v>10</v>
      </c>
      <c r="U154" s="176">
        <v>10</v>
      </c>
      <c r="V154" s="176">
        <v>10</v>
      </c>
      <c r="W154" s="176">
        <v>10</v>
      </c>
      <c r="X154" s="176">
        <v>10</v>
      </c>
      <c r="Y154" s="176">
        <v>10</v>
      </c>
      <c r="Z154" s="176">
        <v>10</v>
      </c>
      <c r="AA154" s="176">
        <v>10</v>
      </c>
      <c r="AB154" s="2"/>
      <c r="AC154" s="24"/>
    </row>
    <row r="155" spans="1:29" ht="36" customHeight="1">
      <c r="A155" s="263"/>
      <c r="B155" s="280"/>
      <c r="C155" s="280"/>
      <c r="D155" s="266"/>
      <c r="E155" s="280"/>
      <c r="F155" s="231" t="s">
        <v>143</v>
      </c>
      <c r="G155" s="232"/>
      <c r="H155" s="232"/>
      <c r="I155" s="232"/>
      <c r="J155" s="232"/>
      <c r="K155" s="232"/>
      <c r="L155" s="232"/>
      <c r="M155" s="232"/>
      <c r="N155" s="232"/>
      <c r="O155" s="233"/>
      <c r="P155" s="51">
        <f>P154</f>
        <v>10000000</v>
      </c>
      <c r="Q155" s="145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81"/>
    </row>
    <row r="156" spans="1:29" ht="39.75" customHeight="1">
      <c r="A156" s="231" t="s">
        <v>88</v>
      </c>
      <c r="B156" s="232"/>
      <c r="C156" s="232"/>
      <c r="D156" s="232"/>
      <c r="E156" s="232"/>
      <c r="F156" s="232"/>
      <c r="G156" s="232"/>
      <c r="H156" s="232"/>
      <c r="I156" s="232"/>
      <c r="J156" s="232"/>
      <c r="K156" s="232"/>
      <c r="L156" s="232"/>
      <c r="M156" s="232"/>
      <c r="N156" s="232"/>
      <c r="O156" s="233"/>
      <c r="P156" s="61">
        <f>P153+P154</f>
        <v>51160000</v>
      </c>
      <c r="Q156" s="61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89"/>
    </row>
    <row r="157" spans="1:29" ht="39.75" customHeight="1">
      <c r="A157" s="261">
        <v>6</v>
      </c>
      <c r="B157" s="278" t="s">
        <v>9</v>
      </c>
      <c r="C157" s="278" t="s">
        <v>18</v>
      </c>
      <c r="D157" s="346" t="s">
        <v>40</v>
      </c>
      <c r="E157" s="105" t="s">
        <v>214</v>
      </c>
      <c r="F157" s="278" t="s">
        <v>24</v>
      </c>
      <c r="G157" s="83">
        <v>1</v>
      </c>
      <c r="H157" s="83" t="s">
        <v>22</v>
      </c>
      <c r="I157" s="83" t="s">
        <v>12</v>
      </c>
      <c r="J157" s="83">
        <v>72</v>
      </c>
      <c r="K157" s="83" t="s">
        <v>132</v>
      </c>
      <c r="L157" s="83" t="s">
        <v>12</v>
      </c>
      <c r="M157" s="83">
        <v>2</v>
      </c>
      <c r="N157" s="83" t="s">
        <v>14</v>
      </c>
      <c r="O157" s="2">
        <v>50000</v>
      </c>
      <c r="P157" s="2">
        <f>O157*M157*J157*G157</f>
        <v>7200000</v>
      </c>
      <c r="Q157" s="26" t="s">
        <v>70</v>
      </c>
      <c r="R157" s="2"/>
      <c r="S157" s="176">
        <v>1</v>
      </c>
      <c r="T157" s="2"/>
      <c r="U157" s="2"/>
      <c r="V157" s="2"/>
      <c r="W157" s="2"/>
      <c r="X157" s="176">
        <v>1</v>
      </c>
      <c r="Y157" s="2"/>
      <c r="Z157" s="2"/>
      <c r="AA157" s="2"/>
      <c r="AB157" s="2"/>
      <c r="AC157" s="24"/>
    </row>
    <row r="158" spans="1:29" ht="39.75" customHeight="1">
      <c r="A158" s="262"/>
      <c r="B158" s="279"/>
      <c r="C158" s="279"/>
      <c r="D158" s="347"/>
      <c r="E158" s="105" t="s">
        <v>215</v>
      </c>
      <c r="F158" s="280"/>
      <c r="G158" s="83">
        <v>1</v>
      </c>
      <c r="H158" s="83" t="s">
        <v>22</v>
      </c>
      <c r="I158" s="83" t="s">
        <v>12</v>
      </c>
      <c r="J158" s="83">
        <v>28</v>
      </c>
      <c r="K158" s="83" t="s">
        <v>29</v>
      </c>
      <c r="L158" s="83" t="s">
        <v>12</v>
      </c>
      <c r="M158" s="83">
        <v>2</v>
      </c>
      <c r="N158" s="83" t="s">
        <v>14</v>
      </c>
      <c r="O158" s="2">
        <v>50000</v>
      </c>
      <c r="P158" s="2">
        <f>O158*M158*J158*G158</f>
        <v>2800000</v>
      </c>
      <c r="Q158" s="26" t="s">
        <v>70</v>
      </c>
      <c r="R158" s="2"/>
      <c r="S158" s="176">
        <v>1</v>
      </c>
      <c r="T158" s="2"/>
      <c r="U158" s="2"/>
      <c r="V158" s="2"/>
      <c r="W158" s="2"/>
      <c r="X158" s="176">
        <v>1</v>
      </c>
      <c r="Y158" s="2"/>
      <c r="Z158" s="2"/>
      <c r="AA158" s="2"/>
      <c r="AB158" s="2"/>
      <c r="AC158" s="24"/>
    </row>
    <row r="159" spans="1:29" ht="39.75" customHeight="1">
      <c r="A159" s="262"/>
      <c r="B159" s="279"/>
      <c r="C159" s="279"/>
      <c r="D159" s="341" t="s">
        <v>143</v>
      </c>
      <c r="E159" s="342"/>
      <c r="F159" s="342"/>
      <c r="G159" s="342"/>
      <c r="H159" s="342"/>
      <c r="I159" s="342"/>
      <c r="J159" s="342"/>
      <c r="K159" s="342"/>
      <c r="L159" s="342"/>
      <c r="M159" s="342"/>
      <c r="N159" s="342"/>
      <c r="O159" s="343"/>
      <c r="P159" s="66">
        <f>SUM(P157:P158)</f>
        <v>10000000</v>
      </c>
      <c r="Q159" s="71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24"/>
    </row>
    <row r="160" spans="1:29" ht="66.75" customHeight="1">
      <c r="A160" s="262"/>
      <c r="B160" s="279"/>
      <c r="C160" s="279"/>
      <c r="D160" s="278" t="s">
        <v>171</v>
      </c>
      <c r="E160" s="278" t="s">
        <v>19</v>
      </c>
      <c r="F160" s="37" t="s">
        <v>24</v>
      </c>
      <c r="G160" s="83">
        <v>2</v>
      </c>
      <c r="H160" s="83" t="s">
        <v>22</v>
      </c>
      <c r="I160" s="83" t="s">
        <v>12</v>
      </c>
      <c r="J160" s="83">
        <v>50</v>
      </c>
      <c r="K160" s="83" t="s">
        <v>20</v>
      </c>
      <c r="L160" s="83" t="s">
        <v>12</v>
      </c>
      <c r="M160" s="83">
        <v>2</v>
      </c>
      <c r="N160" s="83" t="s">
        <v>170</v>
      </c>
      <c r="O160" s="2">
        <v>50000</v>
      </c>
      <c r="P160" s="2">
        <f>O160*M160*J160*G160</f>
        <v>10000000</v>
      </c>
      <c r="Q160" s="26" t="s">
        <v>70</v>
      </c>
      <c r="R160" s="176">
        <v>10</v>
      </c>
      <c r="S160" s="176">
        <v>10</v>
      </c>
      <c r="T160" s="2"/>
      <c r="U160" s="176">
        <v>10</v>
      </c>
      <c r="V160" s="176">
        <v>10</v>
      </c>
      <c r="W160" s="176">
        <v>10</v>
      </c>
      <c r="X160" s="176">
        <v>10</v>
      </c>
      <c r="Y160" s="176">
        <v>10</v>
      </c>
      <c r="Z160" s="176">
        <v>10</v>
      </c>
      <c r="AA160" s="176">
        <v>10</v>
      </c>
      <c r="AB160" s="176">
        <v>10</v>
      </c>
      <c r="AC160" s="24"/>
    </row>
    <row r="161" spans="1:32" ht="36" customHeight="1">
      <c r="A161" s="262"/>
      <c r="B161" s="279"/>
      <c r="C161" s="279"/>
      <c r="D161" s="280"/>
      <c r="E161" s="280"/>
      <c r="F161" s="67" t="s">
        <v>16</v>
      </c>
      <c r="G161" s="68">
        <v>2</v>
      </c>
      <c r="H161" s="68" t="s">
        <v>22</v>
      </c>
      <c r="I161" s="68" t="s">
        <v>12</v>
      </c>
      <c r="J161" s="68">
        <v>50</v>
      </c>
      <c r="K161" s="68" t="s">
        <v>20</v>
      </c>
      <c r="L161" s="68" t="s">
        <v>12</v>
      </c>
      <c r="M161" s="68">
        <v>2</v>
      </c>
      <c r="N161" s="68" t="s">
        <v>170</v>
      </c>
      <c r="O161" s="69">
        <v>30000</v>
      </c>
      <c r="P161" s="69">
        <f>O161*M161*J161*G161</f>
        <v>6000000</v>
      </c>
      <c r="Q161" s="70" t="s">
        <v>213</v>
      </c>
      <c r="R161" s="176">
        <v>10</v>
      </c>
      <c r="S161" s="176">
        <v>10</v>
      </c>
      <c r="T161" s="2"/>
      <c r="U161" s="176">
        <v>10</v>
      </c>
      <c r="V161" s="176">
        <v>10</v>
      </c>
      <c r="W161" s="176">
        <v>10</v>
      </c>
      <c r="X161" s="176">
        <v>10</v>
      </c>
      <c r="Y161" s="176">
        <v>10</v>
      </c>
      <c r="Z161" s="176">
        <v>10</v>
      </c>
      <c r="AA161" s="176">
        <v>10</v>
      </c>
      <c r="AB161" s="176">
        <v>10</v>
      </c>
      <c r="AC161" s="89"/>
    </row>
    <row r="162" spans="1:32" ht="39.75" customHeight="1">
      <c r="A162" s="263"/>
      <c r="B162" s="280"/>
      <c r="C162" s="280"/>
      <c r="D162" s="341" t="s">
        <v>143</v>
      </c>
      <c r="E162" s="342"/>
      <c r="F162" s="342"/>
      <c r="G162" s="342"/>
      <c r="H162" s="342"/>
      <c r="I162" s="342"/>
      <c r="J162" s="342"/>
      <c r="K162" s="342"/>
      <c r="L162" s="342"/>
      <c r="M162" s="342"/>
      <c r="N162" s="342"/>
      <c r="O162" s="343"/>
      <c r="P162" s="38">
        <f>SUM(P160:P161)</f>
        <v>16000000</v>
      </c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89"/>
    </row>
    <row r="163" spans="1:32" ht="39.75" customHeight="1">
      <c r="A163" s="341" t="s">
        <v>88</v>
      </c>
      <c r="B163" s="342"/>
      <c r="C163" s="342"/>
      <c r="D163" s="342"/>
      <c r="E163" s="342"/>
      <c r="F163" s="342"/>
      <c r="G163" s="342"/>
      <c r="H163" s="342"/>
      <c r="I163" s="342"/>
      <c r="J163" s="342"/>
      <c r="K163" s="342"/>
      <c r="L163" s="342"/>
      <c r="M163" s="342"/>
      <c r="N163" s="342"/>
      <c r="O163" s="343"/>
      <c r="P163" s="38">
        <f>P159+P162</f>
        <v>26000000</v>
      </c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77"/>
    </row>
    <row r="164" spans="1:32" ht="135.75" customHeight="1">
      <c r="A164" s="261">
        <v>7</v>
      </c>
      <c r="B164" s="278" t="s">
        <v>9</v>
      </c>
      <c r="C164" s="226" t="s">
        <v>108</v>
      </c>
      <c r="D164" s="226" t="s">
        <v>108</v>
      </c>
      <c r="E164" s="264" t="s">
        <v>109</v>
      </c>
      <c r="F164" s="155" t="s">
        <v>46</v>
      </c>
      <c r="G164" s="152">
        <v>2</v>
      </c>
      <c r="H164" s="153" t="s">
        <v>22</v>
      </c>
      <c r="I164" s="153" t="s">
        <v>12</v>
      </c>
      <c r="J164" s="152">
        <v>20</v>
      </c>
      <c r="K164" s="153" t="s">
        <v>14</v>
      </c>
      <c r="L164" s="153"/>
      <c r="M164" s="154"/>
      <c r="N164" s="153"/>
      <c r="O164" s="153">
        <v>50000</v>
      </c>
      <c r="P164" s="18">
        <f>O164*J164*G164</f>
        <v>2000000</v>
      </c>
      <c r="Q164" s="26" t="s">
        <v>70</v>
      </c>
      <c r="R164" s="178">
        <v>10</v>
      </c>
      <c r="S164" s="178">
        <v>10</v>
      </c>
      <c r="T164" s="18"/>
      <c r="U164" s="18"/>
      <c r="V164" s="18"/>
      <c r="W164" s="18"/>
      <c r="X164" s="18"/>
      <c r="Y164" s="18"/>
      <c r="Z164" s="18"/>
      <c r="AA164" s="18"/>
      <c r="AB164" s="18"/>
      <c r="AC164" s="24"/>
    </row>
    <row r="165" spans="1:32" ht="31.5" customHeight="1">
      <c r="A165" s="262"/>
      <c r="B165" s="279"/>
      <c r="C165" s="227"/>
      <c r="D165" s="227"/>
      <c r="E165" s="266"/>
      <c r="F165" s="354" t="s">
        <v>143</v>
      </c>
      <c r="G165" s="355"/>
      <c r="H165" s="355"/>
      <c r="I165" s="355"/>
      <c r="J165" s="355"/>
      <c r="K165" s="355"/>
      <c r="L165" s="355"/>
      <c r="M165" s="355"/>
      <c r="N165" s="355"/>
      <c r="O165" s="356"/>
      <c r="P165" s="11">
        <f>P164</f>
        <v>2000000</v>
      </c>
      <c r="Q165" s="99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24"/>
    </row>
    <row r="166" spans="1:32" ht="93.75" customHeight="1">
      <c r="A166" s="262"/>
      <c r="B166" s="279"/>
      <c r="C166" s="227"/>
      <c r="D166" s="227"/>
      <c r="E166" s="357" t="s">
        <v>111</v>
      </c>
      <c r="F166" s="156" t="s">
        <v>112</v>
      </c>
      <c r="G166" s="48" t="s">
        <v>71</v>
      </c>
      <c r="H166" s="47" t="s">
        <v>22</v>
      </c>
      <c r="I166" s="47" t="s">
        <v>12</v>
      </c>
      <c r="J166" s="49">
        <v>5</v>
      </c>
      <c r="K166" s="47" t="s">
        <v>14</v>
      </c>
      <c r="L166" s="47" t="s">
        <v>12</v>
      </c>
      <c r="M166" s="49">
        <v>1</v>
      </c>
      <c r="N166" s="47" t="s">
        <v>155</v>
      </c>
      <c r="O166" s="47">
        <v>50000</v>
      </c>
      <c r="P166" s="18">
        <f t="shared" ref="P166:P167" si="26">O166*M166*J166*G166</f>
        <v>500000</v>
      </c>
      <c r="Q166" s="26" t="s">
        <v>70</v>
      </c>
      <c r="R166" s="18"/>
      <c r="S166" s="18"/>
      <c r="T166" s="18"/>
      <c r="U166" s="18"/>
      <c r="V166" s="18"/>
      <c r="W166" s="18"/>
      <c r="X166" s="178">
        <v>5</v>
      </c>
      <c r="Y166" s="18"/>
      <c r="Z166" s="18"/>
      <c r="AA166" s="18"/>
      <c r="AB166" s="18"/>
      <c r="AC166" s="24"/>
      <c r="AE166" s="98" t="s">
        <v>110</v>
      </c>
    </row>
    <row r="167" spans="1:32" ht="94.5" customHeight="1">
      <c r="A167" s="262"/>
      <c r="B167" s="279"/>
      <c r="C167" s="227"/>
      <c r="D167" s="227"/>
      <c r="E167" s="358"/>
      <c r="F167" s="156" t="s">
        <v>153</v>
      </c>
      <c r="G167" s="48">
        <v>2</v>
      </c>
      <c r="H167" s="47" t="s">
        <v>22</v>
      </c>
      <c r="I167" s="47" t="s">
        <v>12</v>
      </c>
      <c r="J167" s="100">
        <v>5</v>
      </c>
      <c r="K167" s="47" t="s">
        <v>72</v>
      </c>
      <c r="L167" s="47" t="s">
        <v>12</v>
      </c>
      <c r="M167" s="49">
        <v>1</v>
      </c>
      <c r="N167" s="47" t="s">
        <v>14</v>
      </c>
      <c r="O167" s="47">
        <v>150000</v>
      </c>
      <c r="P167" s="18">
        <f t="shared" si="26"/>
        <v>1500000</v>
      </c>
      <c r="Q167" s="26" t="s">
        <v>70</v>
      </c>
      <c r="R167" s="18"/>
      <c r="S167" s="18"/>
      <c r="T167" s="18"/>
      <c r="U167" s="18"/>
      <c r="V167" s="18"/>
      <c r="W167" s="18"/>
      <c r="X167" s="178">
        <v>5</v>
      </c>
      <c r="Y167" s="18"/>
      <c r="Z167" s="18"/>
      <c r="AA167" s="18"/>
      <c r="AB167" s="18"/>
      <c r="AC167" s="24"/>
    </row>
    <row r="168" spans="1:32" ht="39" customHeight="1">
      <c r="A168" s="263"/>
      <c r="B168" s="280"/>
      <c r="C168" s="228"/>
      <c r="D168" s="228"/>
      <c r="E168" s="359"/>
      <c r="F168" s="354" t="s">
        <v>143</v>
      </c>
      <c r="G168" s="355"/>
      <c r="H168" s="355"/>
      <c r="I168" s="355"/>
      <c r="J168" s="355"/>
      <c r="K168" s="355"/>
      <c r="L168" s="355"/>
      <c r="M168" s="355"/>
      <c r="N168" s="355"/>
      <c r="O168" s="356"/>
      <c r="P168" s="11">
        <f>SUM(P166:P167)</f>
        <v>2000000</v>
      </c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81"/>
    </row>
    <row r="169" spans="1:32" ht="41.25" customHeight="1">
      <c r="A169" s="231" t="s">
        <v>88</v>
      </c>
      <c r="B169" s="232"/>
      <c r="C169" s="232"/>
      <c r="D169" s="232"/>
      <c r="E169" s="232"/>
      <c r="F169" s="232"/>
      <c r="G169" s="232"/>
      <c r="H169" s="232"/>
      <c r="I169" s="232"/>
      <c r="J169" s="232"/>
      <c r="K169" s="232"/>
      <c r="L169" s="232"/>
      <c r="M169" s="232"/>
      <c r="N169" s="232"/>
      <c r="O169" s="233"/>
      <c r="P169" s="11">
        <f>P165+P168</f>
        <v>4000000</v>
      </c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81"/>
    </row>
    <row r="170" spans="1:32" ht="182.25" customHeight="1">
      <c r="A170" s="39">
        <v>8</v>
      </c>
      <c r="B170" s="36" t="s">
        <v>9</v>
      </c>
      <c r="C170" s="36" t="s">
        <v>38</v>
      </c>
      <c r="D170" s="102" t="s">
        <v>113</v>
      </c>
      <c r="E170" s="17" t="s">
        <v>39</v>
      </c>
      <c r="F170" s="37" t="s">
        <v>24</v>
      </c>
      <c r="G170" s="79">
        <v>2</v>
      </c>
      <c r="H170" s="79" t="s">
        <v>22</v>
      </c>
      <c r="I170" s="79" t="s">
        <v>12</v>
      </c>
      <c r="J170" s="79">
        <v>200</v>
      </c>
      <c r="K170" s="79" t="s">
        <v>20</v>
      </c>
      <c r="L170" s="79" t="s">
        <v>12</v>
      </c>
      <c r="M170" s="79">
        <v>1</v>
      </c>
      <c r="N170" s="79" t="s">
        <v>155</v>
      </c>
      <c r="O170" s="50">
        <v>50000</v>
      </c>
      <c r="P170" s="2">
        <f>O170*M170*J170*G170</f>
        <v>20000000</v>
      </c>
      <c r="Q170" s="26" t="s">
        <v>70</v>
      </c>
      <c r="R170" s="176">
        <v>20</v>
      </c>
      <c r="S170" s="176">
        <v>20</v>
      </c>
      <c r="T170" s="2"/>
      <c r="U170" s="176">
        <v>20</v>
      </c>
      <c r="V170" s="176">
        <v>20</v>
      </c>
      <c r="W170" s="176">
        <v>20</v>
      </c>
      <c r="X170" s="176">
        <v>20</v>
      </c>
      <c r="Y170" s="176">
        <v>20</v>
      </c>
      <c r="Z170" s="176">
        <v>20</v>
      </c>
      <c r="AA170" s="176">
        <v>20</v>
      </c>
      <c r="AB170" s="176">
        <v>20</v>
      </c>
      <c r="AC170" s="89"/>
      <c r="AF170" s="98"/>
    </row>
    <row r="171" spans="1:32" ht="50.25" customHeight="1">
      <c r="A171" s="231" t="s">
        <v>88</v>
      </c>
      <c r="B171" s="232"/>
      <c r="C171" s="232"/>
      <c r="D171" s="232"/>
      <c r="E171" s="232"/>
      <c r="F171" s="232"/>
      <c r="G171" s="232"/>
      <c r="H171" s="232"/>
      <c r="I171" s="232"/>
      <c r="J171" s="232"/>
      <c r="K171" s="232"/>
      <c r="L171" s="232"/>
      <c r="M171" s="232"/>
      <c r="N171" s="232"/>
      <c r="O171" s="233"/>
      <c r="P171" s="51">
        <f>SUM(P170)</f>
        <v>20000000</v>
      </c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89"/>
      <c r="AF171" s="98"/>
    </row>
    <row r="172" spans="1:32" ht="57" customHeight="1">
      <c r="A172" s="267">
        <v>9</v>
      </c>
      <c r="B172" s="269" t="s">
        <v>9</v>
      </c>
      <c r="C172" s="269" t="s">
        <v>17</v>
      </c>
      <c r="D172" s="278" t="s">
        <v>114</v>
      </c>
      <c r="E172" s="308" t="s">
        <v>216</v>
      </c>
      <c r="F172" s="37" t="s">
        <v>212</v>
      </c>
      <c r="G172" s="83">
        <v>2</v>
      </c>
      <c r="H172" s="83" t="s">
        <v>22</v>
      </c>
      <c r="I172" s="83" t="s">
        <v>12</v>
      </c>
      <c r="J172" s="83">
        <v>72</v>
      </c>
      <c r="K172" s="83" t="s">
        <v>132</v>
      </c>
      <c r="L172" s="83" t="s">
        <v>12</v>
      </c>
      <c r="M172" s="83">
        <v>2</v>
      </c>
      <c r="N172" s="83" t="s">
        <v>14</v>
      </c>
      <c r="O172" s="2">
        <v>50000</v>
      </c>
      <c r="P172" s="2">
        <f>O172*M172*J172*G172</f>
        <v>14400000</v>
      </c>
      <c r="Q172" s="26" t="s">
        <v>70</v>
      </c>
      <c r="R172" s="176">
        <v>1</v>
      </c>
      <c r="S172" s="2"/>
      <c r="T172" s="2"/>
      <c r="U172" s="2"/>
      <c r="V172" s="2"/>
      <c r="W172" s="2"/>
      <c r="X172" s="176">
        <v>1</v>
      </c>
      <c r="Y172" s="2"/>
      <c r="Z172" s="2"/>
      <c r="AA172" s="2"/>
      <c r="AB172" s="2"/>
      <c r="AC172" s="24"/>
    </row>
    <row r="173" spans="1:32" ht="41.25" customHeight="1">
      <c r="A173" s="267"/>
      <c r="B173" s="269"/>
      <c r="C173" s="269"/>
      <c r="D173" s="279"/>
      <c r="E173" s="289"/>
      <c r="F173" s="67" t="s">
        <v>16</v>
      </c>
      <c r="G173" s="68">
        <v>2</v>
      </c>
      <c r="H173" s="68" t="s">
        <v>22</v>
      </c>
      <c r="I173" s="68" t="s">
        <v>12</v>
      </c>
      <c r="J173" s="68">
        <v>72</v>
      </c>
      <c r="K173" s="68" t="s">
        <v>132</v>
      </c>
      <c r="L173" s="68" t="s">
        <v>12</v>
      </c>
      <c r="M173" s="68">
        <v>2</v>
      </c>
      <c r="N173" s="68" t="s">
        <v>14</v>
      </c>
      <c r="O173" s="69">
        <v>30000</v>
      </c>
      <c r="P173" s="69">
        <f t="shared" ref="P173:P174" si="27">O173*M173*J173*G173</f>
        <v>8640000</v>
      </c>
      <c r="Q173" s="70" t="s">
        <v>213</v>
      </c>
      <c r="R173" s="176">
        <v>1</v>
      </c>
      <c r="S173" s="2"/>
      <c r="T173" s="2"/>
      <c r="U173" s="2"/>
      <c r="V173" s="2"/>
      <c r="W173" s="2"/>
      <c r="X173" s="176">
        <v>1</v>
      </c>
      <c r="Y173" s="2"/>
      <c r="Z173" s="2"/>
      <c r="AA173" s="2"/>
      <c r="AB173" s="2"/>
      <c r="AC173" s="24"/>
    </row>
    <row r="174" spans="1:32" ht="41.25" customHeight="1">
      <c r="A174" s="267"/>
      <c r="B174" s="269"/>
      <c r="C174" s="269"/>
      <c r="D174" s="279"/>
      <c r="E174" s="290"/>
      <c r="F174" s="67" t="s">
        <v>11</v>
      </c>
      <c r="G174" s="68">
        <v>2</v>
      </c>
      <c r="H174" s="68" t="s">
        <v>22</v>
      </c>
      <c r="I174" s="68" t="s">
        <v>12</v>
      </c>
      <c r="J174" s="68">
        <v>72</v>
      </c>
      <c r="K174" s="68" t="s">
        <v>132</v>
      </c>
      <c r="L174" s="68" t="s">
        <v>12</v>
      </c>
      <c r="M174" s="68">
        <v>2</v>
      </c>
      <c r="N174" s="68" t="s">
        <v>14</v>
      </c>
      <c r="O174" s="69">
        <v>15000</v>
      </c>
      <c r="P174" s="69">
        <f t="shared" si="27"/>
        <v>4320000</v>
      </c>
      <c r="Q174" s="70" t="s">
        <v>213</v>
      </c>
      <c r="R174" s="176">
        <v>1</v>
      </c>
      <c r="S174" s="2"/>
      <c r="T174" s="2"/>
      <c r="U174" s="2"/>
      <c r="V174" s="2"/>
      <c r="W174" s="2"/>
      <c r="X174" s="176">
        <v>1</v>
      </c>
      <c r="Y174" s="2"/>
      <c r="Z174" s="2"/>
      <c r="AA174" s="2"/>
      <c r="AB174" s="2"/>
      <c r="AC174" s="24"/>
    </row>
    <row r="175" spans="1:32" ht="60" customHeight="1">
      <c r="A175" s="267"/>
      <c r="B175" s="269"/>
      <c r="C175" s="269"/>
      <c r="D175" s="279"/>
      <c r="E175" s="278" t="s">
        <v>217</v>
      </c>
      <c r="F175" s="37" t="s">
        <v>212</v>
      </c>
      <c r="G175" s="83">
        <v>2</v>
      </c>
      <c r="H175" s="83" t="s">
        <v>22</v>
      </c>
      <c r="I175" s="83" t="s">
        <v>12</v>
      </c>
      <c r="J175" s="83">
        <v>28</v>
      </c>
      <c r="K175" s="83" t="s">
        <v>29</v>
      </c>
      <c r="L175" s="37" t="s">
        <v>12</v>
      </c>
      <c r="M175" s="83">
        <v>2</v>
      </c>
      <c r="N175" s="83" t="s">
        <v>14</v>
      </c>
      <c r="O175" s="2">
        <v>50000</v>
      </c>
      <c r="P175" s="2">
        <f>O175*M175*J175*G175</f>
        <v>5600000</v>
      </c>
      <c r="Q175" s="26" t="s">
        <v>70</v>
      </c>
      <c r="R175" s="176">
        <v>1</v>
      </c>
      <c r="S175" s="2"/>
      <c r="T175" s="2"/>
      <c r="U175" s="2"/>
      <c r="V175" s="2"/>
      <c r="W175" s="2"/>
      <c r="X175" s="176">
        <v>1</v>
      </c>
      <c r="Y175" s="2"/>
      <c r="Z175" s="2"/>
      <c r="AA175" s="2"/>
      <c r="AB175" s="2"/>
      <c r="AC175" s="24"/>
    </row>
    <row r="176" spans="1:32" ht="40.5" customHeight="1">
      <c r="A176" s="267"/>
      <c r="B176" s="269"/>
      <c r="C176" s="269"/>
      <c r="D176" s="279"/>
      <c r="E176" s="279"/>
      <c r="F176" s="67" t="s">
        <v>16</v>
      </c>
      <c r="G176" s="68">
        <v>2</v>
      </c>
      <c r="H176" s="68" t="s">
        <v>22</v>
      </c>
      <c r="I176" s="68" t="s">
        <v>12</v>
      </c>
      <c r="J176" s="68">
        <v>28</v>
      </c>
      <c r="K176" s="68" t="s">
        <v>29</v>
      </c>
      <c r="L176" s="67" t="s">
        <v>12</v>
      </c>
      <c r="M176" s="68">
        <v>2</v>
      </c>
      <c r="N176" s="68" t="s">
        <v>14</v>
      </c>
      <c r="O176" s="69">
        <v>30000</v>
      </c>
      <c r="P176" s="69">
        <f>O176*M176*J176*G176</f>
        <v>3360000</v>
      </c>
      <c r="Q176" s="70" t="s">
        <v>213</v>
      </c>
      <c r="R176" s="176">
        <v>1</v>
      </c>
      <c r="S176" s="2"/>
      <c r="T176" s="2"/>
      <c r="U176" s="2"/>
      <c r="V176" s="2"/>
      <c r="W176" s="2"/>
      <c r="X176" s="176">
        <v>1</v>
      </c>
      <c r="Y176" s="2"/>
      <c r="Z176" s="2"/>
      <c r="AA176" s="2"/>
      <c r="AB176" s="2"/>
      <c r="AC176" s="24"/>
    </row>
    <row r="177" spans="1:29" ht="45" customHeight="1">
      <c r="A177" s="267"/>
      <c r="B177" s="269"/>
      <c r="C177" s="269"/>
      <c r="D177" s="279"/>
      <c r="E177" s="280"/>
      <c r="F177" s="67" t="s">
        <v>11</v>
      </c>
      <c r="G177" s="68">
        <v>2</v>
      </c>
      <c r="H177" s="68" t="s">
        <v>22</v>
      </c>
      <c r="I177" s="68" t="s">
        <v>12</v>
      </c>
      <c r="J177" s="68">
        <v>28</v>
      </c>
      <c r="K177" s="68" t="s">
        <v>29</v>
      </c>
      <c r="L177" s="67" t="s">
        <v>12</v>
      </c>
      <c r="M177" s="68">
        <v>2</v>
      </c>
      <c r="N177" s="68" t="s">
        <v>14</v>
      </c>
      <c r="O177" s="69">
        <v>15000</v>
      </c>
      <c r="P177" s="69">
        <f>O177*M177*J177*G177</f>
        <v>1680000</v>
      </c>
      <c r="Q177" s="70" t="s">
        <v>213</v>
      </c>
      <c r="R177" s="176">
        <v>1</v>
      </c>
      <c r="S177" s="2"/>
      <c r="T177" s="2"/>
      <c r="U177" s="2"/>
      <c r="V177" s="2"/>
      <c r="W177" s="2"/>
      <c r="X177" s="176">
        <v>1</v>
      </c>
      <c r="Y177" s="2"/>
      <c r="Z177" s="2"/>
      <c r="AA177" s="2"/>
      <c r="AB177" s="2"/>
      <c r="AC177" s="24"/>
    </row>
    <row r="178" spans="1:29" ht="45" customHeight="1">
      <c r="A178" s="267"/>
      <c r="B178" s="269"/>
      <c r="C178" s="269"/>
      <c r="D178" s="280"/>
      <c r="E178" s="231" t="s">
        <v>143</v>
      </c>
      <c r="F178" s="232"/>
      <c r="G178" s="232"/>
      <c r="H178" s="232"/>
      <c r="I178" s="232"/>
      <c r="J178" s="232"/>
      <c r="K178" s="232"/>
      <c r="L178" s="232"/>
      <c r="M178" s="232"/>
      <c r="N178" s="232"/>
      <c r="O178" s="233"/>
      <c r="P178" s="51">
        <f>SUM(P172:P177)</f>
        <v>38000000</v>
      </c>
      <c r="Q178" s="7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4"/>
    </row>
    <row r="179" spans="1:29" ht="47.25" customHeight="1">
      <c r="A179" s="267"/>
      <c r="B179" s="269"/>
      <c r="C179" s="269"/>
      <c r="D179" s="264" t="s">
        <v>116</v>
      </c>
      <c r="E179" s="278" t="s">
        <v>218</v>
      </c>
      <c r="F179" s="37" t="s">
        <v>212</v>
      </c>
      <c r="G179" s="83">
        <v>50</v>
      </c>
      <c r="H179" s="83" t="s">
        <v>22</v>
      </c>
      <c r="I179" s="83" t="s">
        <v>12</v>
      </c>
      <c r="J179" s="83">
        <v>2</v>
      </c>
      <c r="K179" s="83" t="s">
        <v>25</v>
      </c>
      <c r="L179" s="37" t="s">
        <v>12</v>
      </c>
      <c r="M179" s="37">
        <v>2</v>
      </c>
      <c r="N179" s="37" t="s">
        <v>14</v>
      </c>
      <c r="O179" s="2">
        <v>50000</v>
      </c>
      <c r="P179" s="2">
        <f>O179*M179*J179*G179</f>
        <v>10000000</v>
      </c>
      <c r="Q179" s="26" t="s">
        <v>70</v>
      </c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4"/>
    </row>
    <row r="180" spans="1:29" ht="42.75" customHeight="1">
      <c r="A180" s="267"/>
      <c r="B180" s="269"/>
      <c r="C180" s="269"/>
      <c r="D180" s="265"/>
      <c r="E180" s="279"/>
      <c r="F180" s="67" t="s">
        <v>16</v>
      </c>
      <c r="G180" s="68">
        <v>50</v>
      </c>
      <c r="H180" s="68" t="s">
        <v>22</v>
      </c>
      <c r="I180" s="68" t="s">
        <v>12</v>
      </c>
      <c r="J180" s="68">
        <v>2</v>
      </c>
      <c r="K180" s="68" t="s">
        <v>25</v>
      </c>
      <c r="L180" s="67" t="s">
        <v>12</v>
      </c>
      <c r="M180" s="68">
        <v>2</v>
      </c>
      <c r="N180" s="68" t="s">
        <v>14</v>
      </c>
      <c r="O180" s="69">
        <v>30000</v>
      </c>
      <c r="P180" s="69">
        <f>O180*M180*J180*G180</f>
        <v>6000000</v>
      </c>
      <c r="Q180" s="70" t="s">
        <v>213</v>
      </c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4"/>
    </row>
    <row r="181" spans="1:29" ht="40.5" customHeight="1">
      <c r="A181" s="267"/>
      <c r="B181" s="269"/>
      <c r="C181" s="269"/>
      <c r="D181" s="265"/>
      <c r="E181" s="280"/>
      <c r="F181" s="67" t="s">
        <v>11</v>
      </c>
      <c r="G181" s="68">
        <v>50</v>
      </c>
      <c r="H181" s="68" t="s">
        <v>22</v>
      </c>
      <c r="I181" s="68" t="s">
        <v>12</v>
      </c>
      <c r="J181" s="68">
        <v>2</v>
      </c>
      <c r="K181" s="68" t="s">
        <v>25</v>
      </c>
      <c r="L181" s="67" t="s">
        <v>12</v>
      </c>
      <c r="M181" s="68">
        <v>2</v>
      </c>
      <c r="N181" s="68" t="s">
        <v>14</v>
      </c>
      <c r="O181" s="69">
        <v>15000</v>
      </c>
      <c r="P181" s="69">
        <f>O181*M181*J181*G181</f>
        <v>3000000</v>
      </c>
      <c r="Q181" s="70" t="s">
        <v>213</v>
      </c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4"/>
    </row>
    <row r="182" spans="1:29" ht="50.25" customHeight="1">
      <c r="A182" s="267"/>
      <c r="B182" s="269"/>
      <c r="C182" s="269"/>
      <c r="D182" s="266"/>
      <c r="E182" s="231" t="s">
        <v>143</v>
      </c>
      <c r="F182" s="232"/>
      <c r="G182" s="232"/>
      <c r="H182" s="232"/>
      <c r="I182" s="232"/>
      <c r="J182" s="232"/>
      <c r="K182" s="232"/>
      <c r="L182" s="232"/>
      <c r="M182" s="232"/>
      <c r="N182" s="232"/>
      <c r="O182" s="233"/>
      <c r="P182" s="51">
        <f>SUM(P179:P181)</f>
        <v>19000000</v>
      </c>
      <c r="Q182" s="7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4"/>
    </row>
    <row r="183" spans="1:29" ht="58.5" customHeight="1">
      <c r="A183" s="267"/>
      <c r="B183" s="269"/>
      <c r="C183" s="269"/>
      <c r="D183" s="264" t="s">
        <v>115</v>
      </c>
      <c r="E183" s="75" t="s">
        <v>219</v>
      </c>
      <c r="F183" s="37" t="s">
        <v>24</v>
      </c>
      <c r="G183" s="83">
        <v>2</v>
      </c>
      <c r="H183" s="83" t="s">
        <v>22</v>
      </c>
      <c r="I183" s="83" t="s">
        <v>12</v>
      </c>
      <c r="J183" s="83">
        <v>25</v>
      </c>
      <c r="K183" s="83" t="s">
        <v>13</v>
      </c>
      <c r="L183" s="37" t="s">
        <v>12</v>
      </c>
      <c r="M183" s="37">
        <v>2</v>
      </c>
      <c r="N183" s="37" t="s">
        <v>14</v>
      </c>
      <c r="O183" s="2">
        <v>50000</v>
      </c>
      <c r="P183" s="2">
        <f>O183*M183*J183*G183</f>
        <v>5000000</v>
      </c>
      <c r="Q183" s="26" t="s">
        <v>70</v>
      </c>
      <c r="R183" s="2"/>
      <c r="S183" s="176">
        <v>10</v>
      </c>
      <c r="T183" s="2"/>
      <c r="U183" s="176">
        <v>10</v>
      </c>
      <c r="V183" s="176">
        <v>10</v>
      </c>
      <c r="W183" s="176">
        <v>10</v>
      </c>
      <c r="X183" s="176">
        <v>10</v>
      </c>
      <c r="Y183" s="2"/>
      <c r="Z183" s="2"/>
      <c r="AA183" s="2"/>
      <c r="AB183" s="2"/>
      <c r="AC183" s="24"/>
    </row>
    <row r="184" spans="1:29" ht="33.75" customHeight="1">
      <c r="A184" s="267"/>
      <c r="B184" s="269"/>
      <c r="C184" s="269"/>
      <c r="D184" s="266"/>
      <c r="E184" s="231" t="s">
        <v>143</v>
      </c>
      <c r="F184" s="232"/>
      <c r="G184" s="232"/>
      <c r="H184" s="232"/>
      <c r="I184" s="232"/>
      <c r="J184" s="232"/>
      <c r="K184" s="232"/>
      <c r="L184" s="232"/>
      <c r="M184" s="232"/>
      <c r="N184" s="232"/>
      <c r="O184" s="233"/>
      <c r="P184" s="51">
        <f>P183</f>
        <v>5000000</v>
      </c>
      <c r="Q184" s="7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4"/>
    </row>
    <row r="185" spans="1:29" ht="202.5" customHeight="1">
      <c r="A185" s="267"/>
      <c r="B185" s="269"/>
      <c r="C185" s="269"/>
      <c r="D185" s="264" t="s">
        <v>117</v>
      </c>
      <c r="E185" s="157" t="s">
        <v>118</v>
      </c>
      <c r="F185" s="37" t="s">
        <v>24</v>
      </c>
      <c r="G185" s="83">
        <v>20</v>
      </c>
      <c r="H185" s="83" t="s">
        <v>22</v>
      </c>
      <c r="I185" s="83" t="s">
        <v>12</v>
      </c>
      <c r="J185" s="83">
        <v>2</v>
      </c>
      <c r="K185" s="83" t="s">
        <v>85</v>
      </c>
      <c r="L185" s="37" t="s">
        <v>12</v>
      </c>
      <c r="M185" s="37">
        <v>1</v>
      </c>
      <c r="N185" s="37" t="s">
        <v>14</v>
      </c>
      <c r="O185" s="2">
        <v>50000</v>
      </c>
      <c r="P185" s="2">
        <f>O185*J185*G185</f>
        <v>2000000</v>
      </c>
      <c r="Q185" s="26" t="s">
        <v>70</v>
      </c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4"/>
    </row>
    <row r="186" spans="1:29" ht="39.75" customHeight="1">
      <c r="A186" s="267"/>
      <c r="B186" s="269"/>
      <c r="C186" s="269"/>
      <c r="D186" s="266"/>
      <c r="E186" s="360" t="s">
        <v>143</v>
      </c>
      <c r="F186" s="361"/>
      <c r="G186" s="361"/>
      <c r="H186" s="361"/>
      <c r="I186" s="361"/>
      <c r="J186" s="361"/>
      <c r="K186" s="361"/>
      <c r="L186" s="361"/>
      <c r="M186" s="361"/>
      <c r="N186" s="361"/>
      <c r="O186" s="362"/>
      <c r="P186" s="51">
        <f>P185</f>
        <v>2000000</v>
      </c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81"/>
    </row>
    <row r="187" spans="1:29" ht="39.75" customHeight="1">
      <c r="A187" s="231" t="s">
        <v>88</v>
      </c>
      <c r="B187" s="232"/>
      <c r="C187" s="232"/>
      <c r="D187" s="232"/>
      <c r="E187" s="232"/>
      <c r="F187" s="232"/>
      <c r="G187" s="232"/>
      <c r="H187" s="232"/>
      <c r="I187" s="232"/>
      <c r="J187" s="232"/>
      <c r="K187" s="232"/>
      <c r="L187" s="232"/>
      <c r="M187" s="232"/>
      <c r="N187" s="232"/>
      <c r="O187" s="233"/>
      <c r="P187" s="61">
        <f>P178+P182+P184+P186</f>
        <v>64000000</v>
      </c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89"/>
    </row>
    <row r="188" spans="1:29" ht="39.75" customHeight="1">
      <c r="A188" s="39">
        <v>4</v>
      </c>
      <c r="B188" s="258" t="s">
        <v>119</v>
      </c>
      <c r="C188" s="259"/>
      <c r="D188" s="259"/>
      <c r="E188" s="259"/>
      <c r="F188" s="259"/>
      <c r="G188" s="259"/>
      <c r="H188" s="259"/>
      <c r="I188" s="259"/>
      <c r="J188" s="259"/>
      <c r="K188" s="259"/>
      <c r="L188" s="259"/>
      <c r="M188" s="259"/>
      <c r="N188" s="259"/>
      <c r="O188" s="259"/>
      <c r="P188" s="51">
        <f>P192</f>
        <v>81500000</v>
      </c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63"/>
    </row>
    <row r="189" spans="1:29" ht="62.25" customHeight="1">
      <c r="A189" s="267">
        <v>1</v>
      </c>
      <c r="B189" s="268" t="s">
        <v>120</v>
      </c>
      <c r="C189" s="268" t="s">
        <v>121</v>
      </c>
      <c r="D189" s="268" t="s">
        <v>154</v>
      </c>
      <c r="E189" s="53" t="s">
        <v>122</v>
      </c>
      <c r="F189" s="52" t="s">
        <v>123</v>
      </c>
      <c r="G189" s="160">
        <v>30</v>
      </c>
      <c r="H189" s="160" t="s">
        <v>22</v>
      </c>
      <c r="I189" s="160" t="s">
        <v>12</v>
      </c>
      <c r="J189" s="160">
        <v>4</v>
      </c>
      <c r="K189" s="160" t="s">
        <v>53</v>
      </c>
      <c r="L189" s="52"/>
      <c r="M189" s="52"/>
      <c r="N189" s="52"/>
      <c r="O189" s="54">
        <v>500000</v>
      </c>
      <c r="P189" s="22">
        <f>O189*J189*G189</f>
        <v>60000000</v>
      </c>
      <c r="Q189" s="26" t="s">
        <v>70</v>
      </c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89"/>
    </row>
    <row r="190" spans="1:29" ht="51" customHeight="1">
      <c r="A190" s="267"/>
      <c r="B190" s="268"/>
      <c r="C190" s="268"/>
      <c r="D190" s="268"/>
      <c r="E190" s="53" t="s">
        <v>220</v>
      </c>
      <c r="F190" s="52" t="s">
        <v>123</v>
      </c>
      <c r="G190" s="160">
        <v>6</v>
      </c>
      <c r="H190" s="160" t="s">
        <v>22</v>
      </c>
      <c r="I190" s="160" t="s">
        <v>12</v>
      </c>
      <c r="J190" s="160">
        <v>6</v>
      </c>
      <c r="K190" s="160" t="s">
        <v>53</v>
      </c>
      <c r="L190" s="52"/>
      <c r="M190" s="52"/>
      <c r="N190" s="159"/>
      <c r="O190" s="54">
        <v>500000</v>
      </c>
      <c r="P190" s="22">
        <f t="shared" ref="P190:P191" si="28">O190*J190*G190</f>
        <v>18000000</v>
      </c>
      <c r="Q190" s="26" t="s">
        <v>70</v>
      </c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89"/>
    </row>
    <row r="191" spans="1:29" ht="68.25" customHeight="1">
      <c r="A191" s="267"/>
      <c r="B191" s="268"/>
      <c r="C191" s="268"/>
      <c r="D191" s="268"/>
      <c r="E191" s="53" t="s">
        <v>220</v>
      </c>
      <c r="F191" s="52" t="s">
        <v>123</v>
      </c>
      <c r="G191" s="160">
        <v>1</v>
      </c>
      <c r="H191" s="160" t="s">
        <v>22</v>
      </c>
      <c r="I191" s="160" t="s">
        <v>12</v>
      </c>
      <c r="J191" s="160">
        <v>7</v>
      </c>
      <c r="K191" s="160" t="s">
        <v>53</v>
      </c>
      <c r="L191" s="52"/>
      <c r="M191" s="52"/>
      <c r="N191" s="159"/>
      <c r="O191" s="54">
        <v>500000</v>
      </c>
      <c r="P191" s="22">
        <f t="shared" si="28"/>
        <v>3500000</v>
      </c>
      <c r="Q191" s="26" t="s">
        <v>70</v>
      </c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89"/>
    </row>
    <row r="192" spans="1:29" ht="39.75" customHeight="1">
      <c r="A192" s="234" t="s">
        <v>88</v>
      </c>
      <c r="B192" s="235"/>
      <c r="C192" s="235"/>
      <c r="D192" s="235"/>
      <c r="E192" s="235"/>
      <c r="F192" s="235"/>
      <c r="G192" s="235"/>
      <c r="H192" s="235"/>
      <c r="I192" s="235"/>
      <c r="J192" s="235"/>
      <c r="K192" s="235"/>
      <c r="L192" s="235"/>
      <c r="M192" s="235"/>
      <c r="N192" s="235"/>
      <c r="O192" s="236"/>
      <c r="P192" s="61">
        <f>SUM(P189:P191)</f>
        <v>81500000</v>
      </c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89"/>
    </row>
    <row r="193" spans="1:29" ht="39.75" customHeight="1">
      <c r="A193" s="234"/>
      <c r="B193" s="235"/>
      <c r="C193" s="235"/>
      <c r="D193" s="235"/>
      <c r="E193" s="235"/>
      <c r="F193" s="235"/>
      <c r="G193" s="235"/>
      <c r="H193" s="235"/>
      <c r="I193" s="235"/>
      <c r="J193" s="235"/>
      <c r="K193" s="235"/>
      <c r="L193" s="235"/>
      <c r="M193" s="235"/>
      <c r="N193" s="235"/>
      <c r="O193" s="235"/>
      <c r="P193" s="235"/>
      <c r="Q193" s="235"/>
      <c r="R193" s="235"/>
      <c r="S193" s="235"/>
      <c r="T193" s="235"/>
      <c r="U193" s="235"/>
      <c r="V193" s="235"/>
      <c r="W193" s="235"/>
      <c r="X193" s="235"/>
      <c r="Y193" s="235"/>
      <c r="Z193" s="235"/>
      <c r="AA193" s="235"/>
      <c r="AB193" s="235"/>
      <c r="AC193" s="236"/>
    </row>
    <row r="194" spans="1:29" ht="39.75" customHeight="1">
      <c r="A194" s="74">
        <v>5</v>
      </c>
      <c r="B194" s="258" t="s">
        <v>124</v>
      </c>
      <c r="C194" s="259"/>
      <c r="D194" s="259"/>
      <c r="E194" s="259"/>
      <c r="F194" s="259"/>
      <c r="G194" s="259"/>
      <c r="H194" s="259"/>
      <c r="I194" s="259"/>
      <c r="J194" s="259"/>
      <c r="K194" s="259"/>
      <c r="L194" s="259"/>
      <c r="M194" s="259"/>
      <c r="N194" s="259"/>
      <c r="O194" s="260"/>
      <c r="P194" s="51">
        <f>P203</f>
        <v>5490000</v>
      </c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63"/>
    </row>
    <row r="195" spans="1:29" ht="43.5" customHeight="1">
      <c r="A195" s="261">
        <v>1</v>
      </c>
      <c r="B195" s="226" t="s">
        <v>124</v>
      </c>
      <c r="C195" s="264" t="s">
        <v>125</v>
      </c>
      <c r="D195" s="264" t="s">
        <v>125</v>
      </c>
      <c r="E195" s="226" t="s">
        <v>126</v>
      </c>
      <c r="F195" s="52" t="s">
        <v>16</v>
      </c>
      <c r="G195" s="52">
        <v>22</v>
      </c>
      <c r="H195" s="52" t="s">
        <v>22</v>
      </c>
      <c r="I195" s="52" t="s">
        <v>12</v>
      </c>
      <c r="J195" s="52">
        <v>1</v>
      </c>
      <c r="K195" s="52" t="s">
        <v>221</v>
      </c>
      <c r="L195" s="52" t="s">
        <v>12</v>
      </c>
      <c r="M195" s="52">
        <v>1</v>
      </c>
      <c r="N195" s="52" t="s">
        <v>222</v>
      </c>
      <c r="O195" s="55">
        <v>48000</v>
      </c>
      <c r="P195" s="22">
        <f>O195*J195*G195</f>
        <v>1056000</v>
      </c>
      <c r="Q195" s="26" t="s">
        <v>70</v>
      </c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89"/>
    </row>
    <row r="196" spans="1:29" ht="39.75" customHeight="1">
      <c r="A196" s="262"/>
      <c r="B196" s="227"/>
      <c r="C196" s="265"/>
      <c r="D196" s="265"/>
      <c r="E196" s="227"/>
      <c r="F196" s="52" t="s">
        <v>11</v>
      </c>
      <c r="G196" s="52">
        <v>22</v>
      </c>
      <c r="H196" s="52" t="s">
        <v>22</v>
      </c>
      <c r="I196" s="52" t="s">
        <v>12</v>
      </c>
      <c r="J196" s="52">
        <v>1</v>
      </c>
      <c r="K196" s="52" t="s">
        <v>221</v>
      </c>
      <c r="L196" s="52" t="s">
        <v>12</v>
      </c>
      <c r="M196" s="52">
        <v>1</v>
      </c>
      <c r="N196" s="52" t="s">
        <v>222</v>
      </c>
      <c r="O196" s="55">
        <v>24000</v>
      </c>
      <c r="P196" s="22">
        <f t="shared" ref="P196:P201" si="29">O196*J196*G196</f>
        <v>528000</v>
      </c>
      <c r="Q196" s="26" t="s">
        <v>70</v>
      </c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89"/>
    </row>
    <row r="197" spans="1:29" ht="39.75" customHeight="1">
      <c r="A197" s="262"/>
      <c r="B197" s="227"/>
      <c r="C197" s="265"/>
      <c r="D197" s="265"/>
      <c r="E197" s="227"/>
      <c r="F197" s="52" t="s">
        <v>46</v>
      </c>
      <c r="G197" s="52">
        <v>22</v>
      </c>
      <c r="H197" s="52" t="s">
        <v>22</v>
      </c>
      <c r="I197" s="52" t="s">
        <v>12</v>
      </c>
      <c r="J197" s="52">
        <v>1</v>
      </c>
      <c r="K197" s="52" t="s">
        <v>221</v>
      </c>
      <c r="L197" s="52" t="s">
        <v>12</v>
      </c>
      <c r="M197" s="52">
        <v>1</v>
      </c>
      <c r="N197" s="52" t="s">
        <v>222</v>
      </c>
      <c r="O197" s="55">
        <v>50000</v>
      </c>
      <c r="P197" s="22">
        <f t="shared" si="29"/>
        <v>1100000</v>
      </c>
      <c r="Q197" s="26" t="s">
        <v>70</v>
      </c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89"/>
    </row>
    <row r="198" spans="1:29" ht="39.75" customHeight="1">
      <c r="A198" s="262"/>
      <c r="B198" s="227"/>
      <c r="C198" s="265"/>
      <c r="D198" s="265"/>
      <c r="E198" s="228"/>
      <c r="F198" s="231" t="s">
        <v>143</v>
      </c>
      <c r="G198" s="232"/>
      <c r="H198" s="232"/>
      <c r="I198" s="232"/>
      <c r="J198" s="232"/>
      <c r="K198" s="232"/>
      <c r="L198" s="232"/>
      <c r="M198" s="232"/>
      <c r="N198" s="232"/>
      <c r="O198" s="233"/>
      <c r="P198" s="61">
        <f>SUM(P195:P197)</f>
        <v>2684000</v>
      </c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89"/>
    </row>
    <row r="199" spans="1:29" ht="39.75" customHeight="1">
      <c r="A199" s="262"/>
      <c r="B199" s="227"/>
      <c r="C199" s="265"/>
      <c r="D199" s="265"/>
      <c r="E199" s="226" t="s">
        <v>127</v>
      </c>
      <c r="F199" s="158" t="s">
        <v>16</v>
      </c>
      <c r="G199" s="52">
        <v>23</v>
      </c>
      <c r="H199" s="52" t="s">
        <v>22</v>
      </c>
      <c r="I199" s="52" t="s">
        <v>12</v>
      </c>
      <c r="J199" s="52">
        <v>1</v>
      </c>
      <c r="K199" s="52" t="s">
        <v>221</v>
      </c>
      <c r="L199" s="52" t="s">
        <v>12</v>
      </c>
      <c r="M199" s="52">
        <v>1</v>
      </c>
      <c r="N199" s="52" t="s">
        <v>222</v>
      </c>
      <c r="O199" s="54">
        <v>48000</v>
      </c>
      <c r="P199" s="22">
        <f t="shared" si="29"/>
        <v>1104000</v>
      </c>
      <c r="Q199" s="26" t="s">
        <v>70</v>
      </c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89"/>
    </row>
    <row r="200" spans="1:29" ht="39.75" customHeight="1">
      <c r="A200" s="262"/>
      <c r="B200" s="227"/>
      <c r="C200" s="265"/>
      <c r="D200" s="265"/>
      <c r="E200" s="227"/>
      <c r="F200" s="158" t="s">
        <v>11</v>
      </c>
      <c r="G200" s="52">
        <v>23</v>
      </c>
      <c r="H200" s="52" t="s">
        <v>22</v>
      </c>
      <c r="I200" s="52" t="s">
        <v>12</v>
      </c>
      <c r="J200" s="52">
        <v>1</v>
      </c>
      <c r="K200" s="52" t="s">
        <v>221</v>
      </c>
      <c r="L200" s="52" t="s">
        <v>12</v>
      </c>
      <c r="M200" s="52">
        <v>1</v>
      </c>
      <c r="N200" s="52" t="s">
        <v>222</v>
      </c>
      <c r="O200" s="54">
        <v>24000</v>
      </c>
      <c r="P200" s="22">
        <f t="shared" si="29"/>
        <v>552000</v>
      </c>
      <c r="Q200" s="26" t="s">
        <v>70</v>
      </c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89"/>
    </row>
    <row r="201" spans="1:29" ht="39.75" customHeight="1">
      <c r="A201" s="262"/>
      <c r="B201" s="227"/>
      <c r="C201" s="265"/>
      <c r="D201" s="265"/>
      <c r="E201" s="227"/>
      <c r="F201" s="158" t="s">
        <v>46</v>
      </c>
      <c r="G201" s="52">
        <v>23</v>
      </c>
      <c r="H201" s="52" t="s">
        <v>22</v>
      </c>
      <c r="I201" s="52" t="s">
        <v>12</v>
      </c>
      <c r="J201" s="52">
        <v>1</v>
      </c>
      <c r="K201" s="52" t="s">
        <v>221</v>
      </c>
      <c r="L201" s="52" t="s">
        <v>12</v>
      </c>
      <c r="M201" s="52">
        <v>1</v>
      </c>
      <c r="N201" s="52" t="s">
        <v>222</v>
      </c>
      <c r="O201" s="54">
        <v>50000</v>
      </c>
      <c r="P201" s="22">
        <f t="shared" si="29"/>
        <v>1150000</v>
      </c>
      <c r="Q201" s="26" t="s">
        <v>70</v>
      </c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89"/>
    </row>
    <row r="202" spans="1:29" ht="39.75" customHeight="1">
      <c r="A202" s="263"/>
      <c r="B202" s="228"/>
      <c r="C202" s="266"/>
      <c r="D202" s="266"/>
      <c r="E202" s="228"/>
      <c r="F202" s="231" t="s">
        <v>143</v>
      </c>
      <c r="G202" s="232"/>
      <c r="H202" s="232"/>
      <c r="I202" s="232"/>
      <c r="J202" s="232"/>
      <c r="K202" s="232"/>
      <c r="L202" s="232"/>
      <c r="M202" s="232"/>
      <c r="N202" s="232"/>
      <c r="O202" s="233"/>
      <c r="P202" s="60">
        <f>SUM(P199:P201)</f>
        <v>2806000</v>
      </c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77"/>
    </row>
    <row r="203" spans="1:29" ht="39.75" customHeight="1">
      <c r="A203" s="234" t="s">
        <v>88</v>
      </c>
      <c r="B203" s="235"/>
      <c r="C203" s="235"/>
      <c r="D203" s="235"/>
      <c r="E203" s="235"/>
      <c r="F203" s="235"/>
      <c r="G203" s="235"/>
      <c r="H203" s="235"/>
      <c r="I203" s="235"/>
      <c r="J203" s="235"/>
      <c r="K203" s="235"/>
      <c r="L203" s="235"/>
      <c r="M203" s="235"/>
      <c r="N203" s="235"/>
      <c r="O203" s="236"/>
      <c r="P203" s="56">
        <f>P198+P202</f>
        <v>5490000</v>
      </c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77"/>
    </row>
    <row r="204" spans="1:29" ht="39.75" customHeight="1">
      <c r="A204" s="234"/>
      <c r="B204" s="235"/>
      <c r="C204" s="235"/>
      <c r="D204" s="235"/>
      <c r="E204" s="235"/>
      <c r="F204" s="235"/>
      <c r="G204" s="235"/>
      <c r="H204" s="235"/>
      <c r="I204" s="235"/>
      <c r="J204" s="235"/>
      <c r="K204" s="235"/>
      <c r="L204" s="235"/>
      <c r="M204" s="235"/>
      <c r="N204" s="235"/>
      <c r="O204" s="235"/>
      <c r="P204" s="235"/>
      <c r="Q204" s="235"/>
      <c r="R204" s="235"/>
      <c r="S204" s="235"/>
      <c r="T204" s="235"/>
      <c r="U204" s="235"/>
      <c r="V204" s="235"/>
      <c r="W204" s="235"/>
      <c r="X204" s="235"/>
      <c r="Y204" s="235"/>
      <c r="Z204" s="235"/>
      <c r="AA204" s="235"/>
      <c r="AB204" s="235"/>
      <c r="AC204" s="236"/>
    </row>
    <row r="205" spans="1:29" ht="39.75" customHeight="1">
      <c r="A205" s="57">
        <v>6</v>
      </c>
      <c r="B205" s="237" t="s">
        <v>128</v>
      </c>
      <c r="C205" s="238"/>
      <c r="D205" s="238"/>
      <c r="E205" s="238"/>
      <c r="F205" s="238"/>
      <c r="G205" s="238"/>
      <c r="H205" s="238"/>
      <c r="I205" s="238"/>
      <c r="J205" s="238"/>
      <c r="K205" s="238"/>
      <c r="L205" s="238"/>
      <c r="M205" s="238"/>
      <c r="N205" s="238"/>
      <c r="O205" s="239"/>
      <c r="P205" s="65">
        <f>P216</f>
        <v>36064000</v>
      </c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  <c r="AB205" s="65"/>
      <c r="AC205" s="64"/>
    </row>
    <row r="206" spans="1:29" ht="113.25" customHeight="1">
      <c r="A206" s="226">
        <v>1</v>
      </c>
      <c r="B206" s="226" t="s">
        <v>128</v>
      </c>
      <c r="C206" s="226" t="s">
        <v>129</v>
      </c>
      <c r="D206" s="240" t="s">
        <v>130</v>
      </c>
      <c r="E206" s="242" t="s">
        <v>172</v>
      </c>
      <c r="F206" s="104" t="s">
        <v>46</v>
      </c>
      <c r="G206" s="52">
        <v>2</v>
      </c>
      <c r="H206" s="52" t="s">
        <v>51</v>
      </c>
      <c r="I206" s="52" t="s">
        <v>12</v>
      </c>
      <c r="J206" s="52">
        <v>26</v>
      </c>
      <c r="K206" s="52" t="s">
        <v>69</v>
      </c>
      <c r="L206" s="52" t="s">
        <v>12</v>
      </c>
      <c r="M206" s="52">
        <v>2</v>
      </c>
      <c r="N206" s="52" t="s">
        <v>14</v>
      </c>
      <c r="O206" s="54">
        <v>50000</v>
      </c>
      <c r="P206" s="58">
        <f>O206*M206*J206*G206</f>
        <v>5200000</v>
      </c>
      <c r="Q206" s="26" t="s">
        <v>70</v>
      </c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167"/>
    </row>
    <row r="207" spans="1:29" ht="43.5" customHeight="1">
      <c r="A207" s="227"/>
      <c r="B207" s="227"/>
      <c r="C207" s="227"/>
      <c r="D207" s="241"/>
      <c r="E207" s="243"/>
      <c r="F207" s="244" t="s">
        <v>143</v>
      </c>
      <c r="G207" s="245"/>
      <c r="H207" s="245"/>
      <c r="I207" s="245"/>
      <c r="J207" s="245"/>
      <c r="K207" s="245"/>
      <c r="L207" s="245"/>
      <c r="M207" s="245"/>
      <c r="N207" s="245"/>
      <c r="O207" s="246"/>
      <c r="P207" s="60">
        <f>P206</f>
        <v>5200000</v>
      </c>
      <c r="Q207" s="106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167"/>
    </row>
    <row r="208" spans="1:29" ht="69.75" customHeight="1">
      <c r="A208" s="227"/>
      <c r="B208" s="227"/>
      <c r="C208" s="227"/>
      <c r="D208" s="247" t="s">
        <v>131</v>
      </c>
      <c r="E208" s="226" t="s">
        <v>223</v>
      </c>
      <c r="F208" s="53" t="s">
        <v>46</v>
      </c>
      <c r="G208" s="52">
        <v>5</v>
      </c>
      <c r="H208" s="52" t="s">
        <v>22</v>
      </c>
      <c r="I208" s="52" t="s">
        <v>12</v>
      </c>
      <c r="J208" s="52">
        <v>2</v>
      </c>
      <c r="K208" s="52" t="s">
        <v>25</v>
      </c>
      <c r="L208" s="52" t="s">
        <v>12</v>
      </c>
      <c r="M208" s="52">
        <v>12</v>
      </c>
      <c r="N208" s="52" t="s">
        <v>53</v>
      </c>
      <c r="O208" s="54">
        <v>50000</v>
      </c>
      <c r="P208" s="58">
        <f t="shared" ref="P208" si="30">O208*M208*J208*G208</f>
        <v>6000000</v>
      </c>
      <c r="Q208" s="26" t="s">
        <v>70</v>
      </c>
      <c r="R208" s="179">
        <v>2</v>
      </c>
      <c r="S208" s="179">
        <v>2</v>
      </c>
      <c r="T208" s="179">
        <v>2</v>
      </c>
      <c r="U208" s="179">
        <v>2</v>
      </c>
      <c r="V208" s="179">
        <v>2</v>
      </c>
      <c r="W208" s="179">
        <v>2</v>
      </c>
      <c r="X208" s="179">
        <v>2</v>
      </c>
      <c r="Y208" s="179">
        <v>2</v>
      </c>
      <c r="Z208" s="179">
        <v>2</v>
      </c>
      <c r="AA208" s="179">
        <v>2</v>
      </c>
      <c r="AB208" s="179">
        <v>2</v>
      </c>
      <c r="AC208" s="179">
        <v>2</v>
      </c>
    </row>
    <row r="209" spans="1:29" ht="37.5" customHeight="1">
      <c r="A209" s="227"/>
      <c r="B209" s="227"/>
      <c r="C209" s="227"/>
      <c r="D209" s="248"/>
      <c r="E209" s="228"/>
      <c r="F209" s="231" t="s">
        <v>143</v>
      </c>
      <c r="G209" s="232"/>
      <c r="H209" s="232"/>
      <c r="I209" s="232"/>
      <c r="J209" s="232"/>
      <c r="K209" s="232"/>
      <c r="L209" s="232"/>
      <c r="M209" s="232"/>
      <c r="N209" s="232"/>
      <c r="O209" s="233"/>
      <c r="P209" s="60">
        <f>P208</f>
        <v>6000000</v>
      </c>
      <c r="Q209" s="106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167"/>
    </row>
    <row r="210" spans="1:29" ht="39.75" customHeight="1">
      <c r="A210" s="227"/>
      <c r="B210" s="227"/>
      <c r="C210" s="227"/>
      <c r="D210" s="247" t="s">
        <v>134</v>
      </c>
      <c r="E210" s="226" t="s">
        <v>134</v>
      </c>
      <c r="F210" s="53" t="s">
        <v>133</v>
      </c>
      <c r="G210" s="52">
        <v>1</v>
      </c>
      <c r="H210" s="52" t="s">
        <v>140</v>
      </c>
      <c r="I210" s="52" t="s">
        <v>12</v>
      </c>
      <c r="J210" s="52">
        <v>12</v>
      </c>
      <c r="K210" s="52" t="s">
        <v>53</v>
      </c>
      <c r="L210" s="52"/>
      <c r="M210" s="52"/>
      <c r="N210" s="52"/>
      <c r="O210" s="54">
        <v>1000000</v>
      </c>
      <c r="P210" s="58">
        <f>O210*J210*G210</f>
        <v>12000000</v>
      </c>
      <c r="Q210" s="26" t="s">
        <v>70</v>
      </c>
      <c r="R210" s="179">
        <v>1</v>
      </c>
      <c r="S210" s="179">
        <v>1</v>
      </c>
      <c r="T210" s="179">
        <v>1</v>
      </c>
      <c r="U210" s="179">
        <v>1</v>
      </c>
      <c r="V210" s="179">
        <v>1</v>
      </c>
      <c r="W210" s="179">
        <v>1</v>
      </c>
      <c r="X210" s="179">
        <v>1</v>
      </c>
      <c r="Y210" s="179">
        <v>1</v>
      </c>
      <c r="Z210" s="179">
        <v>1</v>
      </c>
      <c r="AA210" s="179">
        <v>1</v>
      </c>
      <c r="AB210" s="179">
        <v>1</v>
      </c>
      <c r="AC210" s="179">
        <v>1</v>
      </c>
    </row>
    <row r="211" spans="1:29" ht="39.75" customHeight="1">
      <c r="A211" s="228"/>
      <c r="B211" s="227"/>
      <c r="C211" s="228"/>
      <c r="D211" s="248"/>
      <c r="E211" s="228"/>
      <c r="F211" s="231" t="s">
        <v>143</v>
      </c>
      <c r="G211" s="232"/>
      <c r="H211" s="232"/>
      <c r="I211" s="232"/>
      <c r="J211" s="232"/>
      <c r="K211" s="232"/>
      <c r="L211" s="232"/>
      <c r="M211" s="232"/>
      <c r="N211" s="232"/>
      <c r="O211" s="233"/>
      <c r="P211" s="56">
        <f>P210</f>
        <v>12000000</v>
      </c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80"/>
    </row>
    <row r="212" spans="1:29" ht="39.75" customHeight="1">
      <c r="A212" s="226">
        <v>2</v>
      </c>
      <c r="B212" s="227"/>
      <c r="C212" s="226" t="s">
        <v>135</v>
      </c>
      <c r="D212" s="162" t="s">
        <v>136</v>
      </c>
      <c r="E212" s="86" t="s">
        <v>137</v>
      </c>
      <c r="F212" s="52" t="s">
        <v>16</v>
      </c>
      <c r="G212" s="52">
        <v>37</v>
      </c>
      <c r="H212" s="52" t="s">
        <v>22</v>
      </c>
      <c r="I212" s="52" t="s">
        <v>12</v>
      </c>
      <c r="J212" s="52">
        <v>4</v>
      </c>
      <c r="K212" s="52" t="s">
        <v>14</v>
      </c>
      <c r="L212" s="52"/>
      <c r="M212" s="52"/>
      <c r="N212" s="52"/>
      <c r="O212" s="54">
        <v>48000</v>
      </c>
      <c r="P212" s="59">
        <f>O212*J212*G212</f>
        <v>7104000</v>
      </c>
      <c r="Q212" s="26" t="s">
        <v>70</v>
      </c>
      <c r="R212" s="107"/>
      <c r="S212" s="107"/>
      <c r="T212" s="107"/>
      <c r="U212" s="107"/>
      <c r="V212" s="107"/>
      <c r="W212" s="107"/>
      <c r="X212" s="107"/>
      <c r="Y212" s="107"/>
      <c r="Z212" s="107"/>
      <c r="AA212" s="107"/>
      <c r="AB212" s="107"/>
      <c r="AC212" s="167"/>
    </row>
    <row r="213" spans="1:29" ht="39.75" customHeight="1">
      <c r="A213" s="227"/>
      <c r="B213" s="227"/>
      <c r="C213" s="227"/>
      <c r="D213" s="229" t="s">
        <v>138</v>
      </c>
      <c r="E213" s="226" t="s">
        <v>139</v>
      </c>
      <c r="F213" s="52" t="s">
        <v>16</v>
      </c>
      <c r="G213" s="52">
        <v>20</v>
      </c>
      <c r="H213" s="52" t="s">
        <v>22</v>
      </c>
      <c r="I213" s="52" t="s">
        <v>12</v>
      </c>
      <c r="J213" s="52">
        <v>4</v>
      </c>
      <c r="K213" s="52" t="s">
        <v>14</v>
      </c>
      <c r="L213" s="52"/>
      <c r="M213" s="52"/>
      <c r="N213" s="52"/>
      <c r="O213" s="54">
        <v>48000</v>
      </c>
      <c r="P213" s="59">
        <f>O213*J213*G213</f>
        <v>3840000</v>
      </c>
      <c r="Q213" s="26" t="s">
        <v>70</v>
      </c>
      <c r="R213" s="107"/>
      <c r="S213" s="107"/>
      <c r="T213" s="107"/>
      <c r="U213" s="107"/>
      <c r="V213" s="107"/>
      <c r="W213" s="107"/>
      <c r="X213" s="107"/>
      <c r="Y213" s="107"/>
      <c r="Z213" s="107"/>
      <c r="AA213" s="107"/>
      <c r="AB213" s="107"/>
      <c r="AC213" s="167"/>
    </row>
    <row r="214" spans="1:29" ht="39.75" customHeight="1">
      <c r="A214" s="227"/>
      <c r="B214" s="227"/>
      <c r="C214" s="227"/>
      <c r="D214" s="230"/>
      <c r="E214" s="228"/>
      <c r="F214" s="52" t="s">
        <v>11</v>
      </c>
      <c r="G214" s="52">
        <v>20</v>
      </c>
      <c r="H214" s="52" t="s">
        <v>22</v>
      </c>
      <c r="I214" s="52" t="s">
        <v>12</v>
      </c>
      <c r="J214" s="52">
        <v>4</v>
      </c>
      <c r="K214" s="52" t="s">
        <v>14</v>
      </c>
      <c r="L214" s="52"/>
      <c r="M214" s="52"/>
      <c r="N214" s="52"/>
      <c r="O214" s="54">
        <v>24000</v>
      </c>
      <c r="P214" s="59">
        <f>O214*J214*G214</f>
        <v>1920000</v>
      </c>
      <c r="Q214" s="26" t="s">
        <v>70</v>
      </c>
      <c r="R214" s="107"/>
      <c r="S214" s="107"/>
      <c r="T214" s="107"/>
      <c r="U214" s="107"/>
      <c r="V214" s="107"/>
      <c r="W214" s="107"/>
      <c r="X214" s="107"/>
      <c r="Y214" s="107"/>
      <c r="Z214" s="107"/>
      <c r="AA214" s="107"/>
      <c r="AB214" s="107"/>
      <c r="AC214" s="167"/>
    </row>
    <row r="215" spans="1:29" ht="39.75" customHeight="1">
      <c r="A215" s="227"/>
      <c r="B215" s="227"/>
      <c r="C215" s="227"/>
      <c r="D215" s="231" t="s">
        <v>143</v>
      </c>
      <c r="E215" s="232"/>
      <c r="F215" s="232"/>
      <c r="G215" s="232"/>
      <c r="H215" s="232"/>
      <c r="I215" s="232"/>
      <c r="J215" s="232"/>
      <c r="K215" s="232"/>
      <c r="L215" s="232"/>
      <c r="M215" s="232"/>
      <c r="N215" s="232"/>
      <c r="O215" s="233"/>
      <c r="P215" s="161">
        <f>SUM(P212:P214)</f>
        <v>12864000</v>
      </c>
      <c r="Q215" s="128"/>
      <c r="R215" s="107"/>
      <c r="S215" s="107"/>
      <c r="T215" s="107"/>
      <c r="U215" s="107"/>
      <c r="V215" s="107"/>
      <c r="W215" s="107"/>
      <c r="X215" s="107"/>
      <c r="Y215" s="107"/>
      <c r="Z215" s="107"/>
      <c r="AA215" s="107"/>
      <c r="AB215" s="107"/>
      <c r="AC215" s="20"/>
    </row>
    <row r="216" spans="1:29" ht="39.75" customHeight="1">
      <c r="A216" s="228"/>
      <c r="B216" s="228"/>
      <c r="C216" s="228"/>
      <c r="D216" s="234" t="s">
        <v>88</v>
      </c>
      <c r="E216" s="235"/>
      <c r="F216" s="235"/>
      <c r="G216" s="235"/>
      <c r="H216" s="235"/>
      <c r="I216" s="235"/>
      <c r="J216" s="235"/>
      <c r="K216" s="235"/>
      <c r="L216" s="235"/>
      <c r="M216" s="235"/>
      <c r="N216" s="235"/>
      <c r="O216" s="236"/>
      <c r="P216" s="56">
        <f>P207+P209+P211+P215</f>
        <v>36064000</v>
      </c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77"/>
    </row>
    <row r="217" spans="1:29" ht="39.75" customHeight="1">
      <c r="A217" s="231" t="s">
        <v>141</v>
      </c>
      <c r="B217" s="232"/>
      <c r="C217" s="232"/>
      <c r="D217" s="232"/>
      <c r="E217" s="232"/>
      <c r="F217" s="232"/>
      <c r="G217" s="232"/>
      <c r="H217" s="232"/>
      <c r="I217" s="232"/>
      <c r="J217" s="232"/>
      <c r="K217" s="232"/>
      <c r="L217" s="232"/>
      <c r="M217" s="232"/>
      <c r="N217" s="232"/>
      <c r="O217" s="233"/>
      <c r="P217" s="61">
        <f>P5+P17+P100+P188+P194+P205</f>
        <v>931208000</v>
      </c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20"/>
    </row>
    <row r="219" spans="1:29" ht="26.25">
      <c r="C219" s="223"/>
      <c r="D219" s="223"/>
      <c r="E219" s="223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R219" s="13"/>
      <c r="S219" s="13"/>
      <c r="T219" s="13"/>
      <c r="U219" s="13"/>
      <c r="V219" s="13"/>
      <c r="W219" s="13"/>
      <c r="X219" s="212" t="s">
        <v>73</v>
      </c>
      <c r="Y219" s="212"/>
      <c r="Z219" s="212"/>
      <c r="AA219" s="212"/>
      <c r="AB219" s="13"/>
      <c r="AC219" s="12"/>
    </row>
    <row r="220" spans="1:29" ht="26.25"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R220" s="13"/>
      <c r="S220" s="13"/>
      <c r="T220" s="13"/>
      <c r="U220" s="13"/>
      <c r="V220" s="13"/>
      <c r="W220" s="13"/>
      <c r="X220" s="212"/>
      <c r="Y220" s="212"/>
      <c r="Z220" s="212"/>
      <c r="AA220" s="212"/>
      <c r="AB220" s="13"/>
      <c r="AC220" s="12"/>
    </row>
    <row r="221" spans="1:29" ht="26.25"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R221" s="12"/>
      <c r="S221" s="12"/>
      <c r="T221" s="12"/>
      <c r="U221" s="12"/>
      <c r="V221" s="12"/>
      <c r="W221" s="12"/>
      <c r="X221" s="213"/>
      <c r="Y221" s="213"/>
      <c r="Z221" s="213"/>
      <c r="AA221" s="213"/>
      <c r="AB221" s="12"/>
      <c r="AC221" s="12"/>
    </row>
    <row r="222" spans="1:29" ht="26.25"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R222" s="12"/>
      <c r="S222" s="12"/>
      <c r="T222" s="12"/>
      <c r="U222" s="12"/>
      <c r="V222" s="12"/>
      <c r="W222" s="12"/>
      <c r="X222" s="213"/>
      <c r="Y222" s="213"/>
      <c r="Z222" s="213"/>
      <c r="AA222" s="213"/>
      <c r="AB222" s="12"/>
      <c r="AC222" s="12"/>
    </row>
    <row r="223" spans="1:29" ht="26.25"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R223" s="12"/>
      <c r="S223" s="12"/>
      <c r="T223" s="12"/>
      <c r="U223" s="12"/>
      <c r="V223" s="12"/>
      <c r="W223" s="12"/>
      <c r="X223" s="213"/>
      <c r="Y223" s="213"/>
      <c r="Z223" s="213"/>
      <c r="AA223" s="213"/>
      <c r="AB223" s="12"/>
      <c r="AC223" s="12"/>
    </row>
    <row r="224" spans="1:29" ht="26.25"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R224" s="12"/>
      <c r="S224" s="12"/>
      <c r="T224" s="12"/>
      <c r="U224" s="12"/>
      <c r="V224" s="12"/>
      <c r="W224" s="12"/>
      <c r="X224" s="213"/>
      <c r="Y224" s="213"/>
      <c r="Z224" s="213"/>
      <c r="AA224" s="213"/>
      <c r="AB224" s="12"/>
      <c r="AC224" s="12"/>
    </row>
    <row r="225" spans="3:29" ht="26.25">
      <c r="C225" s="224"/>
      <c r="D225" s="224"/>
      <c r="E225" s="224"/>
      <c r="F225" s="14"/>
      <c r="G225" s="15"/>
      <c r="H225" s="12"/>
      <c r="I225" s="12"/>
      <c r="J225" s="12"/>
      <c r="K225" s="12"/>
      <c r="L225" s="12"/>
      <c r="M225" s="12"/>
      <c r="N225" s="12"/>
      <c r="O225" s="12"/>
      <c r="R225" s="19"/>
      <c r="S225" s="19"/>
      <c r="T225" s="19"/>
      <c r="U225" s="19"/>
      <c r="V225" s="19"/>
      <c r="W225" s="19"/>
      <c r="X225" s="214" t="s">
        <v>74</v>
      </c>
      <c r="Y225" s="214"/>
      <c r="Z225" s="214"/>
      <c r="AA225" s="214"/>
      <c r="AB225" s="19"/>
      <c r="AC225" s="12"/>
    </row>
    <row r="226" spans="3:29" ht="26.25">
      <c r="C226" s="225"/>
      <c r="D226" s="225"/>
      <c r="E226" s="225"/>
      <c r="F226" s="16"/>
      <c r="G226" s="16"/>
      <c r="H226" s="12"/>
      <c r="I226" s="12"/>
      <c r="J226" s="12"/>
      <c r="K226" s="12"/>
      <c r="L226" s="12"/>
      <c r="M226" s="12"/>
      <c r="N226" s="12"/>
      <c r="O226" s="12"/>
      <c r="R226" s="12"/>
      <c r="S226" s="12"/>
      <c r="T226" s="12"/>
      <c r="U226" s="12"/>
      <c r="V226" s="12"/>
      <c r="W226" s="12"/>
      <c r="X226" s="213" t="s">
        <v>75</v>
      </c>
      <c r="Y226" s="213"/>
      <c r="Z226" s="213"/>
      <c r="AA226" s="213"/>
      <c r="AB226" s="12"/>
      <c r="AC226" s="12"/>
    </row>
  </sheetData>
  <mergeCells count="246">
    <mergeCell ref="Y73:Z76"/>
    <mergeCell ref="A206:A211"/>
    <mergeCell ref="E210:E211"/>
    <mergeCell ref="F211:O211"/>
    <mergeCell ref="D215:O215"/>
    <mergeCell ref="B206:B216"/>
    <mergeCell ref="C212:C216"/>
    <mergeCell ref="A212:A216"/>
    <mergeCell ref="D216:O216"/>
    <mergeCell ref="D206:D207"/>
    <mergeCell ref="E206:E207"/>
    <mergeCell ref="F207:O207"/>
    <mergeCell ref="D208:D209"/>
    <mergeCell ref="E208:E209"/>
    <mergeCell ref="F209:O209"/>
    <mergeCell ref="D210:D211"/>
    <mergeCell ref="C206:C211"/>
    <mergeCell ref="B172:B186"/>
    <mergeCell ref="A172:A186"/>
    <mergeCell ref="E195:E198"/>
    <mergeCell ref="F198:O198"/>
    <mergeCell ref="E199:E202"/>
    <mergeCell ref="F202:O202"/>
    <mergeCell ref="D195:D202"/>
    <mergeCell ref="C195:C202"/>
    <mergeCell ref="B195:B202"/>
    <mergeCell ref="A195:A202"/>
    <mergeCell ref="B189:B191"/>
    <mergeCell ref="C189:C191"/>
    <mergeCell ref="D189:D191"/>
    <mergeCell ref="A189:A191"/>
    <mergeCell ref="D172:D178"/>
    <mergeCell ref="E178:O178"/>
    <mergeCell ref="D179:D182"/>
    <mergeCell ref="E182:O182"/>
    <mergeCell ref="D183:D184"/>
    <mergeCell ref="E184:O184"/>
    <mergeCell ref="D185:D186"/>
    <mergeCell ref="E186:O186"/>
    <mergeCell ref="C172:C186"/>
    <mergeCell ref="B188:O188"/>
    <mergeCell ref="A163:O163"/>
    <mergeCell ref="D160:D161"/>
    <mergeCell ref="E160:E161"/>
    <mergeCell ref="E164:E165"/>
    <mergeCell ref="F165:O165"/>
    <mergeCell ref="B164:B168"/>
    <mergeCell ref="C164:C168"/>
    <mergeCell ref="A164:A168"/>
    <mergeCell ref="D164:D168"/>
    <mergeCell ref="E166:E168"/>
    <mergeCell ref="F168:O168"/>
    <mergeCell ref="C157:C162"/>
    <mergeCell ref="B157:B162"/>
    <mergeCell ref="A157:A162"/>
    <mergeCell ref="D162:O162"/>
    <mergeCell ref="E101:E102"/>
    <mergeCell ref="F102:O102"/>
    <mergeCell ref="C101:C104"/>
    <mergeCell ref="D73:D75"/>
    <mergeCell ref="F89:O89"/>
    <mergeCell ref="B101:B104"/>
    <mergeCell ref="A101:A104"/>
    <mergeCell ref="A113:O113"/>
    <mergeCell ref="A115:O115"/>
    <mergeCell ref="C3:C4"/>
    <mergeCell ref="D3:D4"/>
    <mergeCell ref="E3:E4"/>
    <mergeCell ref="F3:F4"/>
    <mergeCell ref="B5:O5"/>
    <mergeCell ref="B17:O17"/>
    <mergeCell ref="A69:A75"/>
    <mergeCell ref="A78:A96"/>
    <mergeCell ref="A16:AC16"/>
    <mergeCell ref="S6:S9"/>
    <mergeCell ref="U5:U9"/>
    <mergeCell ref="V5:V9"/>
    <mergeCell ref="Z5:Z9"/>
    <mergeCell ref="U11:V11"/>
    <mergeCell ref="U12:V12"/>
    <mergeCell ref="W12:X12"/>
    <mergeCell ref="Y12:Z12"/>
    <mergeCell ref="U13:V13"/>
    <mergeCell ref="W13:X13"/>
    <mergeCell ref="R18:T18"/>
    <mergeCell ref="U18:W18"/>
    <mergeCell ref="R19:T19"/>
    <mergeCell ref="U19:W19"/>
    <mergeCell ref="R20:T20"/>
    <mergeCell ref="A169:O169"/>
    <mergeCell ref="A171:O171"/>
    <mergeCell ref="A156:O156"/>
    <mergeCell ref="D157:D158"/>
    <mergeCell ref="C219:E219"/>
    <mergeCell ref="C225:E225"/>
    <mergeCell ref="C226:E226"/>
    <mergeCell ref="B99:AC99"/>
    <mergeCell ref="D213:D214"/>
    <mergeCell ref="E213:E214"/>
    <mergeCell ref="A203:O203"/>
    <mergeCell ref="A187:O187"/>
    <mergeCell ref="A192:O192"/>
    <mergeCell ref="B194:O194"/>
    <mergeCell ref="A193:AC193"/>
    <mergeCell ref="A204:AC204"/>
    <mergeCell ref="B205:O205"/>
    <mergeCell ref="E172:E174"/>
    <mergeCell ref="E175:E177"/>
    <mergeCell ref="E179:E181"/>
    <mergeCell ref="F157:F158"/>
    <mergeCell ref="F155:O155"/>
    <mergeCell ref="B137:B155"/>
    <mergeCell ref="A137:A155"/>
    <mergeCell ref="D127:D128"/>
    <mergeCell ref="E126:O126"/>
    <mergeCell ref="C137:C155"/>
    <mergeCell ref="D103:D104"/>
    <mergeCell ref="E103:E104"/>
    <mergeCell ref="F104:O104"/>
    <mergeCell ref="E110:O110"/>
    <mergeCell ref="D111:D112"/>
    <mergeCell ref="D129:D132"/>
    <mergeCell ref="E132:O132"/>
    <mergeCell ref="A136:O136"/>
    <mergeCell ref="E142:E144"/>
    <mergeCell ref="E147:E149"/>
    <mergeCell ref="E150:E152"/>
    <mergeCell ref="D137:D153"/>
    <mergeCell ref="E153:O153"/>
    <mergeCell ref="D154:D155"/>
    <mergeCell ref="E154:E155"/>
    <mergeCell ref="A105:O105"/>
    <mergeCell ref="D106:D110"/>
    <mergeCell ref="A98:O98"/>
    <mergeCell ref="B100:O100"/>
    <mergeCell ref="D101:D102"/>
    <mergeCell ref="A217:O217"/>
    <mergeCell ref="A116:A135"/>
    <mergeCell ref="E112:O112"/>
    <mergeCell ref="C106:C112"/>
    <mergeCell ref="B106:B112"/>
    <mergeCell ref="A106:A112"/>
    <mergeCell ref="E122:E123"/>
    <mergeCell ref="E120:E121"/>
    <mergeCell ref="E118:E119"/>
    <mergeCell ref="D118:D126"/>
    <mergeCell ref="F117:O117"/>
    <mergeCell ref="E116:E117"/>
    <mergeCell ref="D116:D117"/>
    <mergeCell ref="C116:C135"/>
    <mergeCell ref="B116:B135"/>
    <mergeCell ref="D159:O159"/>
    <mergeCell ref="E124:E125"/>
    <mergeCell ref="E135:O135"/>
    <mergeCell ref="D133:D135"/>
    <mergeCell ref="F128:O128"/>
    <mergeCell ref="E127:E128"/>
    <mergeCell ref="D90:D97"/>
    <mergeCell ref="E90:E93"/>
    <mergeCell ref="E94:E97"/>
    <mergeCell ref="F93:O93"/>
    <mergeCell ref="F97:O97"/>
    <mergeCell ref="C78:C97"/>
    <mergeCell ref="B78:B97"/>
    <mergeCell ref="A57:O57"/>
    <mergeCell ref="A76:O76"/>
    <mergeCell ref="A77:O77"/>
    <mergeCell ref="E78:E81"/>
    <mergeCell ref="F81:O81"/>
    <mergeCell ref="E82:E85"/>
    <mergeCell ref="F85:O85"/>
    <mergeCell ref="A68:O68"/>
    <mergeCell ref="E64:E67"/>
    <mergeCell ref="F67:O67"/>
    <mergeCell ref="A1:AC1"/>
    <mergeCell ref="A48:O48"/>
    <mergeCell ref="E49:E51"/>
    <mergeCell ref="D59:O59"/>
    <mergeCell ref="F30:O30"/>
    <mergeCell ref="E27:E30"/>
    <mergeCell ref="F35:O35"/>
    <mergeCell ref="D49:D52"/>
    <mergeCell ref="E52:O52"/>
    <mergeCell ref="D53:D54"/>
    <mergeCell ref="E54:O54"/>
    <mergeCell ref="D55:D56"/>
    <mergeCell ref="R3:AC3"/>
    <mergeCell ref="P3:P4"/>
    <mergeCell ref="G3:N4"/>
    <mergeCell ref="O3:O4"/>
    <mergeCell ref="E56:O56"/>
    <mergeCell ref="C49:C56"/>
    <mergeCell ref="B49:B56"/>
    <mergeCell ref="A49:A56"/>
    <mergeCell ref="R17:AC17"/>
    <mergeCell ref="C27:C35"/>
    <mergeCell ref="A3:A4"/>
    <mergeCell ref="B3:B4"/>
    <mergeCell ref="B6:B14"/>
    <mergeCell ref="A6:A8"/>
    <mergeCell ref="D78:D89"/>
    <mergeCell ref="E86:E89"/>
    <mergeCell ref="E73:E75"/>
    <mergeCell ref="D70:O70"/>
    <mergeCell ref="A26:O26"/>
    <mergeCell ref="E25:N25"/>
    <mergeCell ref="F21:O21"/>
    <mergeCell ref="D18:D21"/>
    <mergeCell ref="C18:C25"/>
    <mergeCell ref="B18:B25"/>
    <mergeCell ref="A18:A25"/>
    <mergeCell ref="E31:E33"/>
    <mergeCell ref="D60:D63"/>
    <mergeCell ref="E60:E63"/>
    <mergeCell ref="F63:O63"/>
    <mergeCell ref="A58:A67"/>
    <mergeCell ref="B58:B67"/>
    <mergeCell ref="B27:B35"/>
    <mergeCell ref="A27:A35"/>
    <mergeCell ref="A36:O36"/>
    <mergeCell ref="C58:C67"/>
    <mergeCell ref="D64:D67"/>
    <mergeCell ref="R14:AC14"/>
    <mergeCell ref="F14:O14"/>
    <mergeCell ref="E12:E14"/>
    <mergeCell ref="D11:D14"/>
    <mergeCell ref="R10:AC10"/>
    <mergeCell ref="E10:O10"/>
    <mergeCell ref="E6:E9"/>
    <mergeCell ref="D6:D10"/>
    <mergeCell ref="C6:C14"/>
    <mergeCell ref="D27:D33"/>
    <mergeCell ref="D22:D23"/>
    <mergeCell ref="E72:O72"/>
    <mergeCell ref="R15:AC15"/>
    <mergeCell ref="A15:O15"/>
    <mergeCell ref="D37:D39"/>
    <mergeCell ref="D40:D42"/>
    <mergeCell ref="D44:D45"/>
    <mergeCell ref="C37:C47"/>
    <mergeCell ref="B37:B47"/>
    <mergeCell ref="A37:A47"/>
    <mergeCell ref="U20:W20"/>
    <mergeCell ref="U49:U52"/>
    <mergeCell ref="V53:W53"/>
    <mergeCell ref="V55:W55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0" fitToHeight="0" orientation="landscape" r:id="rId1"/>
  <rowBreaks count="9" manualBreakCount="9">
    <brk id="26" max="16" man="1"/>
    <brk id="57" max="28" man="1"/>
    <brk id="77" max="28" man="1"/>
    <brk id="105" max="28" man="1"/>
    <brk id="126" max="28" man="1"/>
    <brk id="144" max="28" man="1"/>
    <brk id="163" max="28" man="1"/>
    <brk id="178" max="28" man="1"/>
    <brk id="19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POA TAHUNAN 2024</vt:lpstr>
      <vt:lpstr>'POA TAHUNAN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2024-01-25T03:12:49Z</cp:lastPrinted>
  <dcterms:created xsi:type="dcterms:W3CDTF">2022-10-26T06:44:00Z</dcterms:created>
  <dcterms:modified xsi:type="dcterms:W3CDTF">2024-02-13T00:52:56Z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BD21B6AAF9864628B48F859070B1673A</vt:lpwstr>
  </property>
  <property fmtid="{D5CDD505-2E9C-101B-9397-08002B2CF9AE}" pid="3" name="KSOProductBuildVer">
    <vt:lpwstr>1057-11.2.0.11440</vt:lpwstr>
  </property>
</Properties>
</file>